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710" yWindow="75" windowWidth="19320" windowHeight="11640" tabRatio="674" firstSheet="1" activeTab="1"/>
  </bookViews>
  <sheets>
    <sheet name="профилактика1" sheetId="1" state="hidden" r:id="rId1"/>
    <sheet name="Обращения по заболеваниям" sheetId="2" r:id="rId2"/>
    <sheet name="стационар" sheetId="3" state="hidden" r:id="rId3"/>
    <sheet name="дневной стационар" sheetId="4" state="hidden" r:id="rId4"/>
    <sheet name="медицинские услуги" sheetId="5" state="hidden" r:id="rId5"/>
    <sheet name="ВМП" sheetId="6" state="hidden" r:id="rId6"/>
    <sheet name="Лист1" sheetId="7" state="hidden" r:id="rId7"/>
    <sheet name="Лист2" sheetId="8" state="hidden" r:id="rId8"/>
  </sheets>
  <definedNames>
    <definedName name="_xlnm.Print_Titles" localSheetId="1">'Обращения по заболеваниям'!$11:$15</definedName>
    <definedName name="_xlnm.Print_Titles" localSheetId="0">'профилактика1'!$10:$17</definedName>
    <definedName name="_xlnm.Print_Area" localSheetId="1">'Обращения по заболеваниям'!$A$1:$S$23</definedName>
    <definedName name="_xlnm.Print_Area" localSheetId="0">'профилактика1'!$A$1:$S$741</definedName>
  </definedNames>
  <calcPr fullCalcOnLoad="1"/>
</workbook>
</file>

<file path=xl/sharedStrings.xml><?xml version="1.0" encoding="utf-8"?>
<sst xmlns="http://schemas.openxmlformats.org/spreadsheetml/2006/main" count="1932" uniqueCount="413">
  <si>
    <t>к протоколу заседания комиссии по разработке территориальной</t>
  </si>
  <si>
    <t xml:space="preserve">программы обязательного медицинского страхования </t>
  </si>
  <si>
    <t>РАСПРЕДЕЛЕНИЕ ОБЪЁМОВ МЕДИЦИНСКОЙ ПОМОЩИ ПО КРУГЛОСУТОЧНОМУ СТАЦИОНАРУ НА 2014 ГОД</t>
  </si>
  <si>
    <t>ВСЕГО</t>
  </si>
  <si>
    <t>НФ ОАО Страховая компания "РОСНО-МС"</t>
  </si>
  <si>
    <t>НФ ООО "Страховая медицинская организация  "Сибирь"</t>
  </si>
  <si>
    <t>I квартал</t>
  </si>
  <si>
    <t>II квартал</t>
  </si>
  <si>
    <t>III квартал</t>
  </si>
  <si>
    <t>IV квартал</t>
  </si>
  <si>
    <t>терапия</t>
  </si>
  <si>
    <t>пульмонология</t>
  </si>
  <si>
    <t>эндокринология</t>
  </si>
  <si>
    <t>гастроэнтерология</t>
  </si>
  <si>
    <t>оториноларингология</t>
  </si>
  <si>
    <t>кардиология</t>
  </si>
  <si>
    <t>неврология</t>
  </si>
  <si>
    <t>хирургия общая</t>
  </si>
  <si>
    <t>офтальмология</t>
  </si>
  <si>
    <t>травматология</t>
  </si>
  <si>
    <t>ортопедия</t>
  </si>
  <si>
    <t>ревматология</t>
  </si>
  <si>
    <t>кардиохирургия</t>
  </si>
  <si>
    <t>урология</t>
  </si>
  <si>
    <t>онкология</t>
  </si>
  <si>
    <t>патология беременности</t>
  </si>
  <si>
    <t>для беременных и рожениц</t>
  </si>
  <si>
    <t>педиатрия</t>
  </si>
  <si>
    <t>радиология</t>
  </si>
  <si>
    <t>хирургия</t>
  </si>
  <si>
    <t>нефрология</t>
  </si>
  <si>
    <t>нейрохирургия</t>
  </si>
  <si>
    <t>гематология</t>
  </si>
  <si>
    <t>аллергология и иммунология</t>
  </si>
  <si>
    <t>хирургия (комбустиология)</t>
  </si>
  <si>
    <t>торакальная хирургия</t>
  </si>
  <si>
    <t>сердечно-сосудистая хирургия</t>
  </si>
  <si>
    <t>челюстно-лицевая хирургия</t>
  </si>
  <si>
    <t>неврология сосудистая</t>
  </si>
  <si>
    <t>кардиология (интенсивная терапия)</t>
  </si>
  <si>
    <t>ГОБУЗ "Центральная городская клиническая больница"</t>
  </si>
  <si>
    <t>ГОБУЗ "Батецкая центральная районная больница"</t>
  </si>
  <si>
    <t>ГОБУЗ "Боровичская центральная районная больница"</t>
  </si>
  <si>
    <t>ГОБУЗ Валдайская центральная районная больница</t>
  </si>
  <si>
    <t>ГОБУЗ "Волотовская больница"</t>
  </si>
  <si>
    <t>ГОБУЗ "Демянская центральная районная больница"</t>
  </si>
  <si>
    <t>ГОБУЗ "Крестецкая центральная районная больница"</t>
  </si>
  <si>
    <t>ГОБУЗ "Зарубинская центральная районная больниа"</t>
  </si>
  <si>
    <t>ГОБУЗ "Маловишерская центральная районная больница"</t>
  </si>
  <si>
    <t>ГОБУЗ "Маревская центральная районная больница"</t>
  </si>
  <si>
    <t>ГОБУЗ "Мошенская центральная районная больница"</t>
  </si>
  <si>
    <t>ГОБУЗ "Пролетарская больница"</t>
  </si>
  <si>
    <t>ГОБУЗ "Окуловская центральная районная больница"</t>
  </si>
  <si>
    <t>ГОБУЗ "Парфинская центральная районная больница"</t>
  </si>
  <si>
    <t>ГОБУЗ "Пестовская центральная районная больница"</t>
  </si>
  <si>
    <t>ГОБУЗ "Поддорская центральная районная больница"</t>
  </si>
  <si>
    <t>ГОБУЗ Солецкая центральная районная больница</t>
  </si>
  <si>
    <t>ГОБУЗ Старорусская центральная районная больница</t>
  </si>
  <si>
    <t>ГОБУЗ "Хвойнинская центральная районная больница"</t>
  </si>
  <si>
    <t>ГОБУЗ "Холмская центральная районная больница"</t>
  </si>
  <si>
    <t>ГОБУЗ "Чудовская центральная районная больница"</t>
  </si>
  <si>
    <t>ГОБУЗ Шимская центральная районная больница</t>
  </si>
  <si>
    <t>ГОБУЗ "Новгородская областная клиническая больница"</t>
  </si>
  <si>
    <t>ГОБУЗ "Областной клинический онкологический диспансер"</t>
  </si>
  <si>
    <t>ГОБУЗ "Новгородский областной кожно-венерологический диспансер"</t>
  </si>
  <si>
    <t>ГОБУЗ "Клинический Госпиталь ветеранов войн"</t>
  </si>
  <si>
    <t>ГОБУЗ "Областной клинический родильный дом"</t>
  </si>
  <si>
    <t>ГОБУЗ "Новгородская областная инфекционная больница"</t>
  </si>
  <si>
    <t>№ п/п</t>
  </si>
  <si>
    <t>Наименование медицинской организации/ Профиль оказанной медицинской помощи</t>
  </si>
  <si>
    <t>РАСПРЕДЕЛЕНИЕ ОБЪЁМОВ МЕДИЦИНСКОЙ ПОМОЩИ ПО ДНЕВНОМУ СТАЦИОНАРУ НА 2014 ГОД</t>
  </si>
  <si>
    <t>дерматовенерология</t>
  </si>
  <si>
    <t>для производства абортов</t>
  </si>
  <si>
    <t>акушерство и гинекология</t>
  </si>
  <si>
    <t>паталогия беременности</t>
  </si>
  <si>
    <t>общая врачебная практика (семейная медицина)</t>
  </si>
  <si>
    <t>диабетическая ретинопатия</t>
  </si>
  <si>
    <t>ООО"Медицинский центр "Акрон"</t>
  </si>
  <si>
    <t>ООО "Поликлиника Волна"</t>
  </si>
  <si>
    <t>ООО "Медицинский центр "Альтернатива"</t>
  </si>
  <si>
    <t>НУЗ "Отделенческая больница на станции Волховстрой ОАО "РЖД"</t>
  </si>
  <si>
    <t>ГОБУЗ"Центр общей врачебной (семейной) практики с.Лычково"</t>
  </si>
  <si>
    <t>ГОБУЗ"Центр общей врачебной (семейной) практики Кончанская амбулатория"</t>
  </si>
  <si>
    <t>ГОБУЗ"Центр общей врачебной (семейной) практики д. Ивановское"</t>
  </si>
  <si>
    <t>ГОБУЗ"Центр общей врачебной (семейной) практики Ёгла"</t>
  </si>
  <si>
    <t>ГОБУЗ"Центр общей врачебной (семейной) практики Прогресс"</t>
  </si>
  <si>
    <t>ГОБУЗ"Центр общей врачебной (семейной) практики Перёдская амбулатория"</t>
  </si>
  <si>
    <t>ГОБУЗ"Центр общей врачебной (семейной) практики Опеченская амбулатория"</t>
  </si>
  <si>
    <t>ГОБУЗ"Маловишерский Центр общей врачебной (семейной) практики № 3"</t>
  </si>
  <si>
    <t>ГОБУЗ"Чудовский центр общей врачебной (семейной) практики № 2"</t>
  </si>
  <si>
    <t>ГОБУЗ"Маловишерский Центр общей врачебной (семейной) практики № 1"</t>
  </si>
  <si>
    <t>ГОБУЗ"Маловишерский Центр общей врачебной (семейной) практики № 2"</t>
  </si>
  <si>
    <t>ГОБУЗ"Поддорская центральная районная больница"</t>
  </si>
  <si>
    <t>ГОБУЗ"Маловишерская центральная районная больница"</t>
  </si>
  <si>
    <t>ГОБУЗ"Окуловская центральная районная больница"</t>
  </si>
  <si>
    <t>ГОБУЗ"Демянская центральная районная больница"</t>
  </si>
  <si>
    <t>ГОБУЗ"Марёвская центральная районная больница"</t>
  </si>
  <si>
    <t>ГОБУЗ"Чудовская центральная районная больница"</t>
  </si>
  <si>
    <t>ГОБУЗ"Парфинская центральная районная больница"</t>
  </si>
  <si>
    <t>ГОБУЗ"Хвойнинская центральная районная больница"</t>
  </si>
  <si>
    <t>ГОБУЗ"Волотовская больница"</t>
  </si>
  <si>
    <t>ОАО "Боровичский комбинат огнеупоров"</t>
  </si>
  <si>
    <t>ГОБУЗ "Зарубинская центральная районная больница"</t>
  </si>
  <si>
    <t>ГОБУЗ"Областной клинический онкологический диспансер"</t>
  </si>
  <si>
    <t>ГОБУЗ"Областной клинический родильный дом"</t>
  </si>
  <si>
    <t>ОАУЗ "Новгородский областной кожно-венерологический диспансер"</t>
  </si>
  <si>
    <t xml:space="preserve"> ФКУЗ "Медико-санитарная часть МВД России по Новгородской области"</t>
  </si>
  <si>
    <t>ИТОГО</t>
  </si>
  <si>
    <t>РАЗДЕЛ I. ПОСЕЩЕНИЯ С ПРОФИЛАКТИЧЕСКОЙ ЦЕЛЬЮ</t>
  </si>
  <si>
    <t>АНО "Стоматологическая поликлиника г. Боровичи"</t>
  </si>
  <si>
    <t>ОАО "123 авиационный ремонтный завод"</t>
  </si>
  <si>
    <t>ГОБУЗ "Центральная поликлиника"</t>
  </si>
  <si>
    <t>ООО "Стоматологическая поликлиника № 2"</t>
  </si>
  <si>
    <t>МУП "Стоматологическая поликлиника" г.Старая Русса</t>
  </si>
  <si>
    <t>ГОБУЗ "Маловишерская стоматологическая поликлиника"</t>
  </si>
  <si>
    <t>ГОБУЗ "Стоматологическая поликлиника" г.Чудово</t>
  </si>
  <si>
    <t>ГОБУЗ "Центр медицинской профилактики"</t>
  </si>
  <si>
    <t>ГОБУЗ "Областная детская клиническая больница"</t>
  </si>
  <si>
    <t>РАЗДЕЛ III. ОБРАЩЕНИЯ ПО ЗАБОЛЕВАНИЯМ</t>
  </si>
  <si>
    <t>колопроктология</t>
  </si>
  <si>
    <t>инфекционные болезни</t>
  </si>
  <si>
    <t>Акушерство и гинекология</t>
  </si>
  <si>
    <t>Дерматовенерология</t>
  </si>
  <si>
    <t>Неврология</t>
  </si>
  <si>
    <t>Офтальмология</t>
  </si>
  <si>
    <t>Терапия</t>
  </si>
  <si>
    <t>Хирургия</t>
  </si>
  <si>
    <t>Эндокринология</t>
  </si>
  <si>
    <t>Кардиология</t>
  </si>
  <si>
    <t>Оториноларингология</t>
  </si>
  <si>
    <t>Урология</t>
  </si>
  <si>
    <t>Гастроэнтерология</t>
  </si>
  <si>
    <t>АНО "Центр семейной медицины"</t>
  </si>
  <si>
    <t>НУЗ "Дорожная клиническая поликлиника ОАО "РЖД"</t>
  </si>
  <si>
    <t>ООО "Медицинский центр "Акрон"</t>
  </si>
  <si>
    <t>ООО "Стоматологическая поликлиника"</t>
  </si>
  <si>
    <t>ООО "Оптика"</t>
  </si>
  <si>
    <t>ГОБУЗ "Детская областная клиническая больница"</t>
  </si>
  <si>
    <t>РАСПРЕДЕЛЕНИЕ ОБЪЁМОВ ВЫСОКОТЕХНОЛОГИЧНОЙ МЕДИЦИНСКОЙ ПОМОЩИ В МЕДИЦИНСКИХ ОРГАНИЗАЦИЯХ,</t>
  </si>
  <si>
    <t>Наименование медицинской организации/ Клинико-профильная группа</t>
  </si>
  <si>
    <t xml:space="preserve">ФГБУ "Федеральный Центр сердца, крови и эндокринологии имени В.А. Алмазова" Министерства здравоохранения Российской Федерации </t>
  </si>
  <si>
    <t>НАХОДЯЩИХСЯ ЗА ПРЕДЕЛАМИ НОВГОРОДСКОЙ ОБЛАСТИ, УЧАСТВУЮЩИХ В РЕАЛИЗАЦИИ ПРОГРАММЫ ОМС НОВГОРОДСКОЙ ОБЛАСТИ 2014 ГОДА</t>
  </si>
  <si>
    <t>ФГБУЗ "Клиническая больница № 122 имени Л.Г. Соколова Федерального медико-биологического агентства"</t>
  </si>
  <si>
    <t>ГБОУ ВПО "Северо-Западный государственный медицинский университет имени И.И. Мечникова" Министерства здравоохранения Российской Федерации</t>
  </si>
  <si>
    <t>ГБОУ ВПО "Первый Санкт-Петербургский государственный медицинский университет имени академика И.П. Павлова" Министерства здравоохранения Российской Федерации</t>
  </si>
  <si>
    <t>Санкт-Петербургский клинический комплекс ФГБУ "Национальный медико-хирургический Центр имени Н.И. Пирогова" Министерства здравоохранения Российской Федерации</t>
  </si>
  <si>
    <t xml:space="preserve">ГБОУ ВПО "Самарский государственный медицинский университет" Министерства здравоохранения Российской Федерации </t>
  </si>
  <si>
    <t>Вид услуги</t>
  </si>
  <si>
    <t>в том числе</t>
  </si>
  <si>
    <t>код профиля</t>
  </si>
  <si>
    <t>76.1</t>
  </si>
  <si>
    <t>Радиология (РИЛ-исследования)</t>
  </si>
  <si>
    <t>78.2</t>
  </si>
  <si>
    <t>Магнитно-резонансная томография</t>
  </si>
  <si>
    <t>78.3</t>
  </si>
  <si>
    <t>Магнитно-резонансная томография с контрастированием</t>
  </si>
  <si>
    <t>78.6</t>
  </si>
  <si>
    <t>Оптическая когерентная томография</t>
  </si>
  <si>
    <t>78.4</t>
  </si>
  <si>
    <t>Компьютерная томография</t>
  </si>
  <si>
    <t>78.5</t>
  </si>
  <si>
    <t>Компьютерная томография с контрастированием</t>
  </si>
  <si>
    <t>78.7</t>
  </si>
  <si>
    <t>Коронароангиография</t>
  </si>
  <si>
    <t>108.1</t>
  </si>
  <si>
    <t>Урология (уродинамические исследования DELPHIS IP)</t>
  </si>
  <si>
    <t>Диагностическая ангиография</t>
  </si>
  <si>
    <t>Ультразвуковое исследование сердца</t>
  </si>
  <si>
    <t>Ультразвуковое исследование сосудов</t>
  </si>
  <si>
    <t>Денситометрия</t>
  </si>
  <si>
    <t>Компьютерная периметрия</t>
  </si>
  <si>
    <t>Электронейромиография</t>
  </si>
  <si>
    <t>108.2</t>
  </si>
  <si>
    <t>Урология (урофлоуметрические исследования)</t>
  </si>
  <si>
    <t>78.8</t>
  </si>
  <si>
    <t>106.1</t>
  </si>
  <si>
    <t>106.2</t>
  </si>
  <si>
    <t>78.9</t>
  </si>
  <si>
    <t>65.4</t>
  </si>
  <si>
    <t>УЗИ (пренатальная диагностика)</t>
  </si>
  <si>
    <t>136.7</t>
  </si>
  <si>
    <t>53.7</t>
  </si>
  <si>
    <t>ГОБУЗ "Клинический госпиталь ветеранов войн"</t>
  </si>
  <si>
    <t>19.1</t>
  </si>
  <si>
    <t>19.2</t>
  </si>
  <si>
    <t>Детская урология-андрология (уродинамические исследования DELPHIS IP)</t>
  </si>
  <si>
    <t>Детская урология-андрология  (урофлоуметрические исследования)</t>
  </si>
  <si>
    <t>ГОБУЗ "Валдайская центральная районная больница"</t>
  </si>
  <si>
    <t>ЗАО "Северо-Западный Центр доказательной медицины"</t>
  </si>
  <si>
    <t>34.0</t>
  </si>
  <si>
    <t>38.1</t>
  </si>
  <si>
    <t>38.2</t>
  </si>
  <si>
    <t>Клиническая лабораторная диагностика</t>
  </si>
  <si>
    <t>Биохимическая лабораторная диагностика</t>
  </si>
  <si>
    <t>Иммунологическая лабораторная диагностика</t>
  </si>
  <si>
    <t>План на 2014 год, количество услуг</t>
  </si>
  <si>
    <t xml:space="preserve">ВСЕГО </t>
  </si>
  <si>
    <t>в   т о м   ч и с л е   п о   к в а р т а л а м</t>
  </si>
  <si>
    <t xml:space="preserve">ПРИ ОКАЗАНИИ ПЕРВИЧНОЙ МЕДИКО-САНИТАРНОЙ ПОМОЩИ В АМБУЛАТОРНЫХ УСЛОВИЯХ НА 2014 ГОД </t>
  </si>
  <si>
    <t>Сердечно-сосудистая хирургия</t>
  </si>
  <si>
    <t>код ВМП 14.00.001</t>
  </si>
  <si>
    <t>код ВМП 14.00.004</t>
  </si>
  <si>
    <t>Ревматология</t>
  </si>
  <si>
    <t>код ВМП 13.00.001 (1 метод)*</t>
  </si>
  <si>
    <t>Травматология и ортопедия</t>
  </si>
  <si>
    <t>код ВМП 16.00.006 (2 метод)*</t>
  </si>
  <si>
    <t>код ВМП 16.00.007 (2 метод)*</t>
  </si>
  <si>
    <t>код ВМП 16.00.007 (6 метод)*</t>
  </si>
  <si>
    <t>Травматология и ортопедия/1</t>
  </si>
  <si>
    <t>код ВМП 16.01.009 (1 метод)*</t>
  </si>
  <si>
    <t>код ВМП 16.01.009 (2 метод)*</t>
  </si>
  <si>
    <t>Неонатология</t>
  </si>
  <si>
    <t>код ВМП 27.00.001</t>
  </si>
  <si>
    <t>код ВМП 27.00.002 (1 метод)*</t>
  </si>
  <si>
    <t>код ВМП 03.00.001</t>
  </si>
  <si>
    <t>код ВМП 05.00.001</t>
  </si>
  <si>
    <t>код ВМП 13.00.001 (2 метод)*</t>
  </si>
  <si>
    <t>код ВМП 16.00.007 (1 метод)*</t>
  </si>
  <si>
    <t>код ВМП 16.00.007 (3 метод)*</t>
  </si>
  <si>
    <t>код ВМП 16.00.007 (4 метод)*</t>
  </si>
  <si>
    <t>код ВМП 16.00.007 (5 метод)*</t>
  </si>
  <si>
    <t>код ВМП 16.00.007 (7 метод)*</t>
  </si>
  <si>
    <t>код ВМП 16.00.005</t>
  </si>
  <si>
    <t>код ВМП 16.00.006 (1 метод)*</t>
  </si>
  <si>
    <t>код ВМП 16.00.001 (1 метод)*</t>
  </si>
  <si>
    <t>код ВМП 16.00.001 (2 метод)*</t>
  </si>
  <si>
    <t>код ВМП 16.00.001 (3 метод)*</t>
  </si>
  <si>
    <t>код ВМП 11.00.002 (2 метод)*</t>
  </si>
  <si>
    <t>Нейрохирургия</t>
  </si>
  <si>
    <t>код ВМП 08.00.001 (1 метод)*</t>
  </si>
  <si>
    <t>код ВМП 08.00.001 (2 метод)*</t>
  </si>
  <si>
    <t>код ВМП 08.00.009</t>
  </si>
  <si>
    <t>код ВМП 08.00.011</t>
  </si>
  <si>
    <t>код ВМП 08.00.016</t>
  </si>
  <si>
    <t>код ВМП 20.00.001 (1 метод)*</t>
  </si>
  <si>
    <t>код ВМП 20.00.001 (2 метод)*</t>
  </si>
  <si>
    <t>* - порядковый номер метода лечения в соответствии с разделом II приказа Минздрава России от 10.12.2013 № 916н</t>
  </si>
  <si>
    <t>56.1</t>
  </si>
  <si>
    <t>Гемодиализ</t>
  </si>
  <si>
    <t>ГОБУЗ "Марёвская центральная районная больница"</t>
  </si>
  <si>
    <t>План по дневному стационару на 2014 год, законченные случаи</t>
  </si>
  <si>
    <t>План по круглосуточному стационару на 2014 год, законченные случаи</t>
  </si>
  <si>
    <t>План по ВМП на 2014 год, законченные случаи</t>
  </si>
  <si>
    <t xml:space="preserve">травматология </t>
  </si>
  <si>
    <t xml:space="preserve">хирургия </t>
  </si>
  <si>
    <t xml:space="preserve">неврология  </t>
  </si>
  <si>
    <t>неонатология (выхаживание недоношенных детей)</t>
  </si>
  <si>
    <r>
      <rPr>
        <b/>
        <sz val="14"/>
        <color indexed="8"/>
        <rFont val="Times New Roman"/>
        <family val="1"/>
      </rPr>
      <t>ГОБУЗ "Областной клинический родильный дом"</t>
    </r>
    <r>
      <rPr>
        <sz val="14"/>
        <color indexed="8"/>
        <rFont val="Times New Roman"/>
        <family val="1"/>
      </rPr>
      <t xml:space="preserve"> </t>
    </r>
  </si>
  <si>
    <t>ПРИЛОЖЕНИЕ № 4</t>
  </si>
  <si>
    <t>ПРИЛОЖЕНИЕ № 5</t>
  </si>
  <si>
    <t>ПРИЛОЖЕНИЕ № 6</t>
  </si>
  <si>
    <t xml:space="preserve">ПРИЛОЖЕНИЕ № 7 </t>
  </si>
  <si>
    <t>в Новгородской области от 25 марта 2014г. № 2</t>
  </si>
  <si>
    <t>РАСПРЕДЕЛЕНИЕ ОБЪЕМОВ МЕДИЦИНСКИХ УСЛУГ</t>
  </si>
  <si>
    <t>ООО "АльфаСтрахование-ОМС" Новгородский филиал "Сибирь"</t>
  </si>
  <si>
    <t>Приложение № 1</t>
  </si>
  <si>
    <t>РАСПРЕДЕЛЕНИЕ ОБЪЁМОВ ПО ПЕРВИЧНОЙ МЕДИКО-САНИТАРНОЙ МЕДИЦИНСКОЙ ПОМОЩИ В АМБУЛАТОРНЫХ УСЛОВИЯХ НА 2015 ГОД</t>
  </si>
  <si>
    <t>План посещений с  профилактической целью на 2015 год, количество посещений</t>
  </si>
  <si>
    <t>Новгородский филиал ОАО Страховая компания "РОСНО-МС"</t>
  </si>
  <si>
    <t>29.4</t>
  </si>
  <si>
    <t>Кардиология - посещение с профилактической и иными целями</t>
  </si>
  <si>
    <t>77.1</t>
  </si>
  <si>
    <t>Ревматология - посещение с профилактической и иными целями</t>
  </si>
  <si>
    <t>11.1</t>
  </si>
  <si>
    <t>Гастроэнтерология - посещение с профилактической и иными целями</t>
  </si>
  <si>
    <t>75.1</t>
  </si>
  <si>
    <t>Пульмонология - посещение с профилактической и иными целями</t>
  </si>
  <si>
    <t>122.1</t>
  </si>
  <si>
    <t>Эндокринология - посещение с профилактической и иными целями</t>
  </si>
  <si>
    <t>56.2</t>
  </si>
  <si>
    <t>Нефрология - посещение с профилактической и иными целями</t>
  </si>
  <si>
    <t>12.1</t>
  </si>
  <si>
    <t>Гематология - посещение с профилактической и иными целями</t>
  </si>
  <si>
    <t>4.1</t>
  </si>
  <si>
    <t>Аллергология и иммунология - посещение с профилактической и иными целями</t>
  </si>
  <si>
    <t>97.6</t>
  </si>
  <si>
    <t>Терапия - посещение с профилактической и иными целями</t>
  </si>
  <si>
    <t>100.7</t>
  </si>
  <si>
    <t>Травматология и ортопедия - посещение с профилактической и иными целями</t>
  </si>
  <si>
    <t>108.3</t>
  </si>
  <si>
    <t>Урология - посещение с профилактической и иными целями</t>
  </si>
  <si>
    <t>54.1</t>
  </si>
  <si>
    <t>Нейрохирургия - посещение с профилактической и иными целями</t>
  </si>
  <si>
    <t>116.2</t>
  </si>
  <si>
    <t>Челюстно-лицевая хирургия - посещение с профилактической и иными целями</t>
  </si>
  <si>
    <t>89.1</t>
  </si>
  <si>
    <t>Стоматология терапевтическая - посещение с профилактической и иными целями</t>
  </si>
  <si>
    <t>30.1</t>
  </si>
  <si>
    <t>Колопроктология - посещение с профилактической и иными целями</t>
  </si>
  <si>
    <t>112.4</t>
  </si>
  <si>
    <t>Хирургия - посещение с профилактической и иными целями</t>
  </si>
  <si>
    <t>136.6</t>
  </si>
  <si>
    <t>Акушерство и гинекология (за исключением использования вспомогательных репродуктивных технологий) - посещение с профилактической и иными целями</t>
  </si>
  <si>
    <t>65.2</t>
  </si>
  <si>
    <t>Офтальмология - посещение с профилактической и иными целями</t>
  </si>
  <si>
    <t>162.3</t>
  </si>
  <si>
    <t>Оториноларингология (за исключением кохлеарной имплантации) - посещение с профилактической и иными целями</t>
  </si>
  <si>
    <t>53.6</t>
  </si>
  <si>
    <t>Неврология - посещение с профилактической и иными целями</t>
  </si>
  <si>
    <t>16.2</t>
  </si>
  <si>
    <t>Дерматовенерология - посещение с профилактической и иными целями</t>
  </si>
  <si>
    <t>99.1</t>
  </si>
  <si>
    <t>Торакальная хирургия - посещение с профилактической и иными целями</t>
  </si>
  <si>
    <t>81.2</t>
  </si>
  <si>
    <t>Сердечно-сосудистая хирургия - посещение с профилактической и иными целями</t>
  </si>
  <si>
    <t>68.5</t>
  </si>
  <si>
    <t>Педиатрия - посещение с профилактической и иными целями</t>
  </si>
  <si>
    <t>19.3</t>
  </si>
  <si>
    <t>Детская урология-андрология - посещение с профилактической и иными целями</t>
  </si>
  <si>
    <t>86.2</t>
  </si>
  <si>
    <t>Стоматология детская - посещение с профилактической и иными целями</t>
  </si>
  <si>
    <t>18.1</t>
  </si>
  <si>
    <t>Детская онкология - посещение с профилактической и иными целями</t>
  </si>
  <si>
    <t>20.1</t>
  </si>
  <si>
    <t>Детская хирургия - посещение с профилактической и иными целями</t>
  </si>
  <si>
    <t>21.1</t>
  </si>
  <si>
    <t>Детская эндокринология - посещение с профилактической и иными целями</t>
  </si>
  <si>
    <t>60.1</t>
  </si>
  <si>
    <t>Медицинский совет-консилиум</t>
  </si>
  <si>
    <t>60.2</t>
  </si>
  <si>
    <t>Онкология - посещение с профилактической и иными целями</t>
  </si>
  <si>
    <t>85.2</t>
  </si>
  <si>
    <t>Стоматология - посещение с профилактической и иными целями</t>
  </si>
  <si>
    <t>97.7</t>
  </si>
  <si>
    <t>Комплексное обследование в центре здоровья</t>
  </si>
  <si>
    <t>97.8</t>
  </si>
  <si>
    <t>Повторное посещениев центре здоровья</t>
  </si>
  <si>
    <t>28.3</t>
  </si>
  <si>
    <t>Инфекционные болезни - посещение с профилактической и иными целями</t>
  </si>
  <si>
    <t>68.27</t>
  </si>
  <si>
    <t xml:space="preserve">«профилактический медицинский осмотр – осмотр педиатра» </t>
  </si>
  <si>
    <t>48.10</t>
  </si>
  <si>
    <t xml:space="preserve">«предварительный медицинский осмотр – осмотр педиатра» </t>
  </si>
  <si>
    <t>48.5</t>
  </si>
  <si>
    <t>Медицинский осмотр - проведение диспансеризации определенных групп взрослого населения 2 этап</t>
  </si>
  <si>
    <t>Повторное посещение в центре здоровья</t>
  </si>
  <si>
    <t>42.3</t>
  </si>
  <si>
    <t>Лечебное дело - посещение с профилактической и иными целями</t>
  </si>
  <si>
    <t>57.3</t>
  </si>
  <si>
    <t>Общая врачебная практика (семейная медицина) - посещение с профилактической и иными целями</t>
  </si>
  <si>
    <t>48.3</t>
  </si>
  <si>
    <t>Профилактический осмотр АСПОН,АКДО</t>
  </si>
  <si>
    <t>17.1</t>
  </si>
  <si>
    <t>Детская кардиология - посещение с профилактической и иными целями</t>
  </si>
  <si>
    <t>ООО "МЦ "Альтернатива"</t>
  </si>
  <si>
    <t>Посещение с профилактическими и иными целями</t>
  </si>
  <si>
    <t>Стоматология                      Посещение с профилактической и иными целями</t>
  </si>
  <si>
    <t>65.5</t>
  </si>
  <si>
    <t>ООО "МедАЭГгрупп"</t>
  </si>
  <si>
    <t>ООО "ВЕРСАЛЬ"</t>
  </si>
  <si>
    <t>ООО "Стоматологическая пол-ка на Псковской"</t>
  </si>
  <si>
    <t>"профилактический медицинский осмотр - осмотр педиатра"</t>
  </si>
  <si>
    <t>"предварительный медицинский осмотр - осмотр педиатра"</t>
  </si>
  <si>
    <t>Стоматология  - посещение с профилактической и иными целями</t>
  </si>
  <si>
    <t>Акушерство и гинекология (за исключе-нием использования вспомогательных репродуктивных технологий) - посещение с профилактической и иными целями</t>
  </si>
  <si>
    <t>ГОБУЗ"Боровичский центр общей врачебной (семейной) практики"</t>
  </si>
  <si>
    <t xml:space="preserve">не все разбили </t>
  </si>
  <si>
    <t>"профилактический медицинский осмотр-осмотр педиатра"</t>
  </si>
  <si>
    <t>"предварительный медицинский осмотр-осмотр педиатра"</t>
  </si>
  <si>
    <t>Оториноларингология (за исключением кохлеарнойимплантации) - посещение с профилактической и иными целями</t>
  </si>
  <si>
    <t>Общая врачебная практика (семейная медицина)  - посещение с профилактической и иными целями</t>
  </si>
  <si>
    <t>171.1</t>
  </si>
  <si>
    <t>Стоматология общей практики - посещение с профилактической и иными целями</t>
  </si>
  <si>
    <t>12.6</t>
  </si>
  <si>
    <t>82.1</t>
  </si>
  <si>
    <t>Сестринское дело - посещение с профилактической и иными целями</t>
  </si>
  <si>
    <t>Тарапия - посещения с профилактической и иными целями</t>
  </si>
  <si>
    <t>Хирургия - посещения с профилактической и иными целями</t>
  </si>
  <si>
    <t>Акушерство и гинекология - посещения с профилактической и иными целями</t>
  </si>
  <si>
    <t>Офтальмология - посещения с профилактической и иными целями</t>
  </si>
  <si>
    <t>Оториноларингология - посещения с профилактической и иными целями</t>
  </si>
  <si>
    <t>Проведение проф. Осмотра  несовершеннолетнего</t>
  </si>
  <si>
    <t>Предварительный медицинский осмотр-осмотр педиатра"</t>
  </si>
  <si>
    <t>122.4</t>
  </si>
  <si>
    <t>56.6</t>
  </si>
  <si>
    <t>Итого</t>
  </si>
  <si>
    <t>Общая врачебная практика (семейная медицина)</t>
  </si>
  <si>
    <t>Реестровый номер МО</t>
  </si>
  <si>
    <t>в Новгородской области от 23.01.2015 № 1</t>
  </si>
  <si>
    <t>Наименование медицинской организации/Профиль медицинской помощи</t>
  </si>
  <si>
    <t>Код профиля</t>
  </si>
  <si>
    <t>Наименование медицинской организации/ Профиль медицинской помощи</t>
  </si>
  <si>
    <t xml:space="preserve">к протоколу заседания комиссии по разработке </t>
  </si>
  <si>
    <t xml:space="preserve">территориальной программы обязательного медицинского </t>
  </si>
  <si>
    <t>Профилактический медицинский осмотр взрослого населения</t>
  </si>
  <si>
    <t>Наименование профилактических мероприятий</t>
  </si>
  <si>
    <t>Количество, чел.</t>
  </si>
  <si>
    <t>Стоимость, тыс. руб.</t>
  </si>
  <si>
    <t>План</t>
  </si>
  <si>
    <t>Факт</t>
  </si>
  <si>
    <t>Отклонение</t>
  </si>
  <si>
    <t>Профилактические медицинские осмотры несовершеннолетних</t>
  </si>
  <si>
    <t>% выполнения</t>
  </si>
  <si>
    <t>Предварительные медицинские осмотры несовершеннолетних</t>
  </si>
  <si>
    <t>х</t>
  </si>
  <si>
    <t>Периодические медицинские осмотры несовершеннолетних</t>
  </si>
  <si>
    <t>Диспансеризация взрослого населения</t>
  </si>
  <si>
    <t>Диспансеризация детей-сирот и детей, находящихся в трудной жизненной ситуации в учреждении</t>
  </si>
  <si>
    <t>Диспансеризация детей-сирот и детей, находящихся в трудной жизненной ситуации в семье</t>
  </si>
  <si>
    <t>Информация по профилактическим мероприятиям</t>
  </si>
  <si>
    <t>(итоги 2014 года, план 2015 года)</t>
  </si>
  <si>
    <t>Количество, чел. (гр.10 - гр.3)</t>
  </si>
  <si>
    <t>Стоимость, тыс. руб. (гр.11 - гр.4)</t>
  </si>
  <si>
    <t>Отклонение по плановым показателям</t>
  </si>
  <si>
    <t>Наименование МО</t>
  </si>
  <si>
    <t>План 2016</t>
  </si>
  <si>
    <t>Факт 7 мес. 2016</t>
  </si>
  <si>
    <t>Анализ выполнения плана обращений в связи с заболеванием</t>
  </si>
  <si>
    <t>за 7 месяцев 2016 года</t>
  </si>
  <si>
    <t>РАСПРЕДЕЛЕНИЕ ОБЪЁМОВ МЕДИЦИНСКОЙ ПОМОЩИ В АМБУЛАТОРНЫХ УСЛОВИЯХ НА 2017 ГОД</t>
  </si>
  <si>
    <t>Приложение № 4</t>
  </si>
  <si>
    <t>План по обращениям в связи с заболеваниями на 2017 год, количество обращений</t>
  </si>
  <si>
    <t>страхования в Новгородской области от 27.01.2017 № 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</si>
</sst>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#,##0_ ;\-#,##0\ "/>
  </numFmts>
  <fonts count="31"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 Cyr"/>
      <family val="2"/>
    </font>
    <font>
      <sz val="14"/>
      <color indexed="8"/>
      <name val="Times New Roman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24" borderId="14" xfId="0" applyFont="1" applyFill="1" applyBorder="1" applyAlignment="1">
      <alignment wrapText="1"/>
    </xf>
    <xf numFmtId="0" fontId="4" fillId="24" borderId="14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left" vertical="center"/>
    </xf>
    <xf numFmtId="0" fontId="4" fillId="24" borderId="10" xfId="0" applyFont="1" applyFill="1" applyBorder="1" applyAlignment="1" quotePrefix="1">
      <alignment horizontal="left" vertical="center" wrapText="1"/>
    </xf>
    <xf numFmtId="0" fontId="1" fillId="24" borderId="18" xfId="0" applyFont="1" applyFill="1" applyBorder="1" applyAlignment="1" quotePrefix="1">
      <alignment horizontal="left" vertical="center"/>
    </xf>
    <xf numFmtId="0" fontId="4" fillId="24" borderId="11" xfId="0" applyFont="1" applyFill="1" applyBorder="1" applyAlignment="1" quotePrefix="1">
      <alignment horizontal="left" vertical="center"/>
    </xf>
    <xf numFmtId="0" fontId="4" fillId="24" borderId="19" xfId="0" applyFont="1" applyFill="1" applyBorder="1" applyAlignment="1" quotePrefix="1">
      <alignment horizontal="left" vertical="center"/>
    </xf>
    <xf numFmtId="0" fontId="1" fillId="0" borderId="18" xfId="0" applyFont="1" applyBorder="1" applyAlignment="1" quotePrefix="1">
      <alignment horizontal="left"/>
    </xf>
    <xf numFmtId="0" fontId="2" fillId="0" borderId="10" xfId="0" applyFont="1" applyBorder="1" applyAlignment="1">
      <alignment horizontal="center" vertical="center"/>
    </xf>
    <xf numFmtId="0" fontId="1" fillId="24" borderId="18" xfId="0" applyFont="1" applyFill="1" applyBorder="1" applyAlignment="1" quotePrefix="1">
      <alignment horizontal="left" vertical="center" wrapText="1"/>
    </xf>
    <xf numFmtId="0" fontId="1" fillId="24" borderId="15" xfId="0" applyFont="1" applyFill="1" applyBorder="1" applyAlignment="1">
      <alignment vertical="center" wrapText="1"/>
    </xf>
    <xf numFmtId="0" fontId="1" fillId="24" borderId="15" xfId="0" applyFont="1" applyFill="1" applyBorder="1" applyAlignment="1">
      <alignment horizontal="left" vertical="center" wrapText="1"/>
    </xf>
    <xf numFmtId="1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5" fillId="24" borderId="10" xfId="0" applyNumberFormat="1" applyFont="1" applyFill="1" applyBorder="1" applyAlignment="1">
      <alignment/>
    </xf>
    <xf numFmtId="0" fontId="4" fillId="0" borderId="10" xfId="0" applyFont="1" applyBorder="1" applyAlignment="1" quotePrefix="1">
      <alignment horizontal="left" vertical="center"/>
    </xf>
    <xf numFmtId="0" fontId="4" fillId="0" borderId="10" xfId="0" applyFont="1" applyBorder="1" applyAlignment="1" quotePrefix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 quotePrefix="1">
      <alignment horizontal="left" vertical="center"/>
    </xf>
    <xf numFmtId="0" fontId="4" fillId="24" borderId="15" xfId="0" applyFont="1" applyFill="1" applyBorder="1" applyAlignment="1" quotePrefix="1">
      <alignment horizontal="left" vertical="center"/>
    </xf>
    <xf numFmtId="0" fontId="5" fillId="0" borderId="18" xfId="0" applyFont="1" applyBorder="1" applyAlignment="1" quotePrefix="1">
      <alignment horizontal="left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5" fillId="0" borderId="10" xfId="0" applyNumberFormat="1" applyFont="1" applyBorder="1" applyAlignment="1" quotePrefix="1">
      <alignment horizontal="right"/>
    </xf>
    <xf numFmtId="1" fontId="5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 quotePrefix="1">
      <alignment horizontal="right"/>
    </xf>
    <xf numFmtId="1" fontId="4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 quotePrefix="1">
      <alignment horizontal="right"/>
    </xf>
    <xf numFmtId="1" fontId="4" fillId="0" borderId="0" xfId="0" applyNumberFormat="1" applyFont="1" applyAlignment="1">
      <alignment/>
    </xf>
    <xf numFmtId="0" fontId="4" fillId="0" borderId="18" xfId="0" applyFont="1" applyBorder="1" applyAlignment="1" quotePrefix="1">
      <alignment horizontal="left" vertical="center" wrapText="1"/>
    </xf>
    <xf numFmtId="0" fontId="5" fillId="0" borderId="18" xfId="0" applyFont="1" applyBorder="1" applyAlignment="1" quotePrefix="1">
      <alignment horizontal="left" vertical="center" wrapText="1"/>
    </xf>
    <xf numFmtId="0" fontId="2" fillId="24" borderId="10" xfId="0" applyFont="1" applyFill="1" applyBorder="1" applyAlignment="1">
      <alignment horizontal="center" vertical="center"/>
    </xf>
    <xf numFmtId="1" fontId="5" fillId="24" borderId="10" xfId="0" applyNumberFormat="1" applyFont="1" applyFill="1" applyBorder="1" applyAlignment="1" quotePrefix="1">
      <alignment horizontal="right"/>
    </xf>
    <xf numFmtId="0" fontId="4" fillId="24" borderId="10" xfId="0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 quotePrefix="1">
      <alignment horizontal="right"/>
    </xf>
    <xf numFmtId="0" fontId="4" fillId="0" borderId="18" xfId="0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right"/>
    </xf>
    <xf numFmtId="0" fontId="4" fillId="0" borderId="10" xfId="0" applyFont="1" applyBorder="1" applyAlignment="1" quotePrefix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lef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5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5" fillId="0" borderId="18" xfId="0" applyFont="1" applyBorder="1" applyAlignment="1" quotePrefix="1">
      <alignment horizontal="left" vertical="center"/>
    </xf>
    <xf numFmtId="0" fontId="2" fillId="24" borderId="15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1" fillId="24" borderId="15" xfId="0" applyFont="1" applyFill="1" applyBorder="1" applyAlignment="1" quotePrefix="1">
      <alignment vertical="center" wrapText="1"/>
    </xf>
    <xf numFmtId="0" fontId="1" fillId="24" borderId="15" xfId="0" applyFont="1" applyFill="1" applyBorder="1" applyAlignment="1" quotePrefix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4" borderId="15" xfId="0" applyFont="1" applyFill="1" applyBorder="1" applyAlignment="1" quotePrefix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1" fillId="24" borderId="15" xfId="0" applyFont="1" applyFill="1" applyBorder="1" applyAlignment="1">
      <alignment horizontal="left" wrapText="1"/>
    </xf>
    <xf numFmtId="0" fontId="1" fillId="0" borderId="10" xfId="0" applyFont="1" applyFill="1" applyBorder="1" applyAlignment="1" quotePrefix="1">
      <alignment horizontal="left" wrapText="1"/>
    </xf>
    <xf numFmtId="0" fontId="4" fillId="0" borderId="10" xfId="0" applyFont="1" applyFill="1" applyBorder="1" applyAlignment="1" quotePrefix="1">
      <alignment horizontal="left" wrapText="1"/>
    </xf>
    <xf numFmtId="0" fontId="7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8" xfId="0" applyFont="1" applyBorder="1" applyAlignment="1" quotePrefix="1">
      <alignment horizontal="left" wrapText="1"/>
    </xf>
    <xf numFmtId="0" fontId="5" fillId="0" borderId="18" xfId="0" applyFont="1" applyFill="1" applyBorder="1" applyAlignment="1" quotePrefix="1">
      <alignment horizontal="left" wrapText="1"/>
    </xf>
    <xf numFmtId="0" fontId="4" fillId="0" borderId="0" xfId="0" applyFont="1" applyBorder="1" applyAlignment="1" quotePrefix="1">
      <alignment horizontal="left" vertical="center"/>
    </xf>
    <xf numFmtId="0" fontId="4" fillId="24" borderId="14" xfId="0" applyFont="1" applyFill="1" applyBorder="1" applyAlignment="1">
      <alignment wrapText="1"/>
    </xf>
    <xf numFmtId="0" fontId="4" fillId="24" borderId="13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1" fontId="5" fillId="0" borderId="10" xfId="0" applyNumberFormat="1" applyFont="1" applyFill="1" applyBorder="1" applyAlignment="1" quotePrefix="1">
      <alignment horizontal="right"/>
    </xf>
    <xf numFmtId="0" fontId="2" fillId="0" borderId="10" xfId="0" applyFont="1" applyFill="1" applyBorder="1" applyAlignment="1" quotePrefix="1">
      <alignment horizontal="lef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 quotePrefix="1">
      <alignment vertical="center" wrapText="1"/>
    </xf>
    <xf numFmtId="1" fontId="4" fillId="0" borderId="10" xfId="58" applyNumberFormat="1" applyFont="1" applyBorder="1" applyAlignment="1">
      <alignment horizontal="right"/>
      <protection/>
    </xf>
    <xf numFmtId="1" fontId="5" fillId="0" borderId="10" xfId="58" applyNumberFormat="1" applyFont="1" applyBorder="1" applyAlignment="1">
      <alignment horizontal="right"/>
      <protection/>
    </xf>
    <xf numFmtId="1" fontId="5" fillId="0" borderId="10" xfId="58" applyNumberFormat="1" applyFont="1" applyBorder="1">
      <alignment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left" vertical="center" wrapText="1"/>
    </xf>
    <xf numFmtId="1" fontId="4" fillId="0" borderId="10" xfId="58" applyNumberFormat="1" applyFont="1" applyBorder="1">
      <alignment/>
      <protection/>
    </xf>
    <xf numFmtId="1" fontId="1" fillId="0" borderId="10" xfId="57" applyNumberFormat="1" applyFont="1" applyBorder="1" applyAlignment="1">
      <alignment horizontal="center"/>
      <protection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" fontId="1" fillId="0" borderId="0" xfId="0" applyNumberFormat="1" applyFont="1" applyFill="1" applyBorder="1" applyAlignment="1" quotePrefix="1">
      <alignment horizontal="right"/>
    </xf>
    <xf numFmtId="0" fontId="4" fillId="0" borderId="10" xfId="0" applyFont="1" applyBorder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0" fontId="5" fillId="0" borderId="10" xfId="33" applyFont="1" applyFill="1" applyBorder="1" applyAlignment="1" applyProtection="1">
      <alignment wrapText="1"/>
      <protection/>
    </xf>
    <xf numFmtId="0" fontId="4" fillId="0" borderId="10" xfId="55" applyFont="1" applyBorder="1" applyAlignment="1">
      <alignment horizontal="left" wrapText="1"/>
      <protection/>
    </xf>
    <xf numFmtId="0" fontId="4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56" applyFont="1" applyBorder="1" applyAlignment="1">
      <alignment horizontal="left" vertical="center" wrapText="1"/>
      <protection/>
    </xf>
    <xf numFmtId="0" fontId="2" fillId="25" borderId="10" xfId="56" applyFont="1" applyFill="1" applyBorder="1" applyAlignment="1">
      <alignment horizontal="left" vertical="center" wrapText="1"/>
      <protection/>
    </xf>
    <xf numFmtId="0" fontId="2" fillId="0" borderId="10" xfId="0" applyFont="1" applyBorder="1" applyAlignment="1" quotePrefix="1">
      <alignment horizontal="left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" fillId="24" borderId="10" xfId="0" applyFont="1" applyFill="1" applyBorder="1" applyAlignment="1" quotePrefix="1">
      <alignment horizontal="left" vertical="center" wrapText="1"/>
    </xf>
    <xf numFmtId="0" fontId="2" fillId="0" borderId="10" xfId="0" applyFont="1" applyBorder="1" applyAlignment="1">
      <alignment wrapText="1"/>
    </xf>
    <xf numFmtId="0" fontId="4" fillId="0" borderId="10" xfId="33" applyFont="1" applyFill="1" applyBorder="1" applyAlignment="1" applyProtection="1">
      <alignment wrapText="1"/>
      <protection/>
    </xf>
    <xf numFmtId="0" fontId="2" fillId="24" borderId="10" xfId="0" applyFont="1" applyFill="1" applyBorder="1" applyAlignment="1" quotePrefix="1">
      <alignment horizontal="left" vertical="center" wrapText="1"/>
    </xf>
    <xf numFmtId="0" fontId="1" fillId="24" borderId="10" xfId="0" applyFont="1" applyFill="1" applyBorder="1" applyAlignment="1" quotePrefix="1">
      <alignment horizontal="left" vertical="center" wrapText="1"/>
    </xf>
    <xf numFmtId="0" fontId="2" fillId="0" borderId="10" xfId="55" applyFont="1" applyBorder="1" applyAlignment="1" quotePrefix="1">
      <alignment horizontal="left" vertical="center" wrapText="1"/>
      <protection/>
    </xf>
    <xf numFmtId="0" fontId="2" fillId="0" borderId="10" xfId="0" applyFont="1" applyBorder="1" applyAlignment="1" applyProtection="1" quotePrefix="1">
      <alignment horizontal="left" vertical="center" wrapText="1"/>
      <protection locked="0"/>
    </xf>
    <xf numFmtId="0" fontId="2" fillId="0" borderId="10" xfId="0" applyFont="1" applyFill="1" applyBorder="1" applyAlignment="1" applyProtection="1" quotePrefix="1">
      <alignment horizontal="left" vertical="center" wrapText="1"/>
      <protection locked="0"/>
    </xf>
    <xf numFmtId="49" fontId="2" fillId="25" borderId="10" xfId="56" applyNumberFormat="1" applyFont="1" applyFill="1" applyBorder="1" applyAlignment="1">
      <alignment horizontal="center" vertical="center"/>
      <protection/>
    </xf>
    <xf numFmtId="0" fontId="2" fillId="0" borderId="10" xfId="56" applyFont="1" applyBorder="1" applyAlignment="1">
      <alignment horizontal="center"/>
      <protection/>
    </xf>
    <xf numFmtId="49" fontId="2" fillId="25" borderId="10" xfId="56" applyNumberFormat="1" applyFont="1" applyFill="1" applyBorder="1" applyAlignment="1">
      <alignment horizontal="center"/>
      <protection/>
    </xf>
    <xf numFmtId="49" fontId="2" fillId="24" borderId="10" xfId="0" applyNumberFormat="1" applyFont="1" applyFill="1" applyBorder="1" applyAlignment="1" quotePrefix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 quotePrefix="1">
      <alignment horizontal="center" vertical="center"/>
    </xf>
    <xf numFmtId="49" fontId="2" fillId="24" borderId="10" xfId="0" applyNumberFormat="1" applyFont="1" applyFill="1" applyBorder="1" applyAlignment="1">
      <alignment horizontal="center"/>
    </xf>
    <xf numFmtId="0" fontId="4" fillId="0" borderId="10" xfId="33" applyFont="1" applyFill="1" applyBorder="1" applyAlignment="1" applyProtection="1">
      <alignment horizontal="center"/>
      <protection/>
    </xf>
    <xf numFmtId="49" fontId="2" fillId="24" borderId="10" xfId="55" applyNumberFormat="1" applyFont="1" applyFill="1" applyBorder="1" applyAlignment="1" quotePrefix="1">
      <alignment horizontal="center" vertical="center"/>
      <protection/>
    </xf>
    <xf numFmtId="49" fontId="2" fillId="24" borderId="10" xfId="55" applyNumberFormat="1" applyFont="1" applyFill="1" applyBorder="1" applyAlignment="1">
      <alignment horizontal="center" vertical="center"/>
      <protection/>
    </xf>
    <xf numFmtId="49" fontId="2" fillId="0" borderId="10" xfId="55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 wrapText="1"/>
    </xf>
    <xf numFmtId="1" fontId="5" fillId="0" borderId="0" xfId="0" applyNumberFormat="1" applyFont="1" applyFill="1" applyBorder="1" applyAlignment="1" quotePrefix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24" borderId="10" xfId="55" applyFont="1" applyFill="1" applyBorder="1" applyAlignment="1">
      <alignment horizontal="left" wrapText="1"/>
      <protection/>
    </xf>
    <xf numFmtId="49" fontId="2" fillId="2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wrapText="1"/>
    </xf>
    <xf numFmtId="0" fontId="4" fillId="0" borderId="10" xfId="33" applyFont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 quotePrefix="1">
      <alignment horizontal="right"/>
    </xf>
    <xf numFmtId="1" fontId="4" fillId="0" borderId="22" xfId="58" applyNumberFormat="1" applyFont="1" applyBorder="1">
      <alignment/>
      <protection/>
    </xf>
    <xf numFmtId="1" fontId="4" fillId="0" borderId="22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 quotePrefix="1">
      <alignment horizontal="left" vertical="center" wrapText="1"/>
    </xf>
    <xf numFmtId="1" fontId="5" fillId="0" borderId="23" xfId="0" applyNumberFormat="1" applyFont="1" applyFill="1" applyBorder="1" applyAlignment="1" quotePrefix="1">
      <alignment horizontal="right"/>
    </xf>
    <xf numFmtId="0" fontId="5" fillId="0" borderId="10" xfId="0" applyFont="1" applyFill="1" applyBorder="1" applyAlignment="1" quotePrefix="1">
      <alignment vertical="center" wrapText="1"/>
    </xf>
    <xf numFmtId="0" fontId="4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1" fillId="0" borderId="0" xfId="0" applyFont="1" applyFill="1" applyBorder="1" applyAlignment="1" quotePrefix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10" xfId="0" applyFont="1" applyFill="1" applyBorder="1" applyAlignment="1" quotePrefix="1">
      <alignment horizontal="center" vertical="center"/>
    </xf>
    <xf numFmtId="1" fontId="2" fillId="0" borderId="10" xfId="57" applyNumberFormat="1" applyFont="1" applyBorder="1" applyAlignment="1">
      <alignment horizontal="center"/>
      <protection/>
    </xf>
    <xf numFmtId="0" fontId="1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24" borderId="10" xfId="33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/>
    </xf>
    <xf numFmtId="0" fontId="4" fillId="24" borderId="10" xfId="33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49" fontId="4" fillId="0" borderId="10" xfId="0" applyNumberFormat="1" applyFont="1" applyBorder="1" applyAlignment="1">
      <alignment horizontal="justify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/>
    </xf>
    <xf numFmtId="0" fontId="1" fillId="26" borderId="10" xfId="0" applyFont="1" applyFill="1" applyBorder="1" applyAlignment="1">
      <alignment vertical="center" wrapText="1"/>
    </xf>
    <xf numFmtId="49" fontId="2" fillId="26" borderId="10" xfId="0" applyNumberFormat="1" applyFont="1" applyFill="1" applyBorder="1" applyAlignment="1">
      <alignment horizontal="center"/>
    </xf>
    <xf numFmtId="0" fontId="2" fillId="26" borderId="10" xfId="0" applyFont="1" applyFill="1" applyBorder="1" applyAlignment="1" quotePrefix="1">
      <alignment horizontal="left" vertical="center" wrapText="1"/>
    </xf>
    <xf numFmtId="0" fontId="1" fillId="26" borderId="10" xfId="0" applyFont="1" applyFill="1" applyBorder="1" applyAlignment="1" quotePrefix="1">
      <alignment horizontal="left" vertical="center" wrapText="1"/>
    </xf>
    <xf numFmtId="1" fontId="1" fillId="0" borderId="22" xfId="57" applyNumberFormat="1" applyFont="1" applyBorder="1" applyAlignment="1">
      <alignment horizontal="center"/>
      <protection/>
    </xf>
    <xf numFmtId="1" fontId="5" fillId="24" borderId="22" xfId="0" applyNumberFormat="1" applyFont="1" applyFill="1" applyBorder="1" applyAlignment="1" quotePrefix="1">
      <alignment horizontal="right"/>
    </xf>
    <xf numFmtId="1" fontId="5" fillId="0" borderId="25" xfId="0" applyNumberFormat="1" applyFont="1" applyFill="1" applyBorder="1" applyAlignment="1" quotePrefix="1">
      <alignment horizontal="right"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 quotePrefix="1">
      <alignment horizontal="center" vertical="center"/>
    </xf>
    <xf numFmtId="1" fontId="2" fillId="0" borderId="10" xfId="57" applyNumberFormat="1" applyFont="1" applyFill="1" applyBorder="1" applyAlignment="1">
      <alignment horizontal="center"/>
      <protection/>
    </xf>
    <xf numFmtId="1" fontId="4" fillId="0" borderId="10" xfId="58" applyNumberFormat="1" applyFont="1" applyFill="1" applyBorder="1" applyAlignment="1">
      <alignment horizontal="right"/>
      <protection/>
    </xf>
    <xf numFmtId="1" fontId="5" fillId="0" borderId="10" xfId="58" applyNumberFormat="1" applyFont="1" applyFill="1" applyBorder="1" applyAlignment="1">
      <alignment horizontal="right"/>
      <protection/>
    </xf>
    <xf numFmtId="1" fontId="5" fillId="0" borderId="10" xfId="58" applyNumberFormat="1" applyFont="1" applyFill="1" applyBorder="1">
      <alignment/>
      <protection/>
    </xf>
    <xf numFmtId="1" fontId="4" fillId="0" borderId="10" xfId="58" applyNumberFormat="1" applyFont="1" applyFill="1" applyBorder="1">
      <alignment/>
      <protection/>
    </xf>
    <xf numFmtId="1" fontId="4" fillId="0" borderId="22" xfId="58" applyNumberFormat="1" applyFont="1" applyFill="1" applyBorder="1">
      <alignment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2" fillId="0" borderId="10" xfId="33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10" xfId="33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3" fontId="4" fillId="0" borderId="10" xfId="65" applyFont="1" applyFill="1" applyBorder="1" applyAlignment="1">
      <alignment horizontal="center" vertical="center"/>
    </xf>
    <xf numFmtId="165" fontId="4" fillId="0" borderId="10" xfId="65" applyNumberFormat="1" applyFont="1" applyFill="1" applyBorder="1" applyAlignment="1">
      <alignment horizontal="center" vertical="center"/>
    </xf>
    <xf numFmtId="4" fontId="4" fillId="0" borderId="10" xfId="65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1" fontId="5" fillId="11" borderId="10" xfId="65" applyNumberFormat="1" applyFont="1" applyFill="1" applyBorder="1" applyAlignment="1" quotePrefix="1">
      <alignment/>
    </xf>
    <xf numFmtId="0" fontId="4" fillId="0" borderId="10" xfId="0" applyFont="1" applyFill="1" applyBorder="1" applyAlignment="1" quotePrefix="1">
      <alignment horizontal="left"/>
    </xf>
    <xf numFmtId="0" fontId="4" fillId="0" borderId="0" xfId="0" applyFont="1" applyFill="1" applyAlignment="1">
      <alignment horizontal="left"/>
    </xf>
    <xf numFmtId="41" fontId="4" fillId="0" borderId="10" xfId="65" applyNumberFormat="1" applyFont="1" applyFill="1" applyBorder="1" applyAlignment="1" quotePrefix="1">
      <alignment/>
    </xf>
    <xf numFmtId="43" fontId="5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11" borderId="21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left" wrapText="1"/>
    </xf>
    <xf numFmtId="0" fontId="5" fillId="11" borderId="10" xfId="0" applyFont="1" applyFill="1" applyBorder="1" applyAlignment="1">
      <alignment horizontal="center" vertical="center"/>
    </xf>
    <xf numFmtId="41" fontId="5" fillId="11" borderId="10" xfId="65" applyNumberFormat="1" applyFont="1" applyFill="1" applyBorder="1" applyAlignment="1">
      <alignment/>
    </xf>
    <xf numFmtId="0" fontId="1" fillId="11" borderId="10" xfId="0" applyFont="1" applyFill="1" applyBorder="1" applyAlignment="1" quotePrefix="1">
      <alignment horizontal="left" wrapText="1"/>
    </xf>
    <xf numFmtId="0" fontId="4" fillId="24" borderId="10" xfId="0" applyFont="1" applyFill="1" applyBorder="1" applyAlignment="1">
      <alignment horizontal="center" vertical="center" textRotation="90" wrapText="1"/>
    </xf>
    <xf numFmtId="0" fontId="4" fillId="24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4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0" xfId="65" applyNumberFormat="1" applyFont="1" applyFill="1" applyBorder="1" applyAlignment="1" quotePrefix="1">
      <alignment/>
    </xf>
    <xf numFmtId="41" fontId="4" fillId="0" borderId="10" xfId="65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41" fontId="5" fillId="11" borderId="22" xfId="65" applyNumberFormat="1" applyFont="1" applyFill="1" applyBorder="1" applyAlignment="1" quotePrefix="1">
      <alignment/>
    </xf>
    <xf numFmtId="41" fontId="4" fillId="0" borderId="22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5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АПУ_НОКБ АПП распределить по кварталам" xfId="56"/>
    <cellStyle name="Обычный_ГОБУЗ НОКБ АМБУЛАТОРНО-ПОЛИКЛИНИЧЕСКАЯ ПОМОЩЬ_НОКБ АПП распределить по кварталам" xfId="57"/>
    <cellStyle name="Обычный_Приложения 1 - 7 к протоколу 2 от 25.03.201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7"/>
  <sheetViews>
    <sheetView view="pageBreakPreview" zoomScale="60" zoomScaleNormal="70" zoomScalePageLayoutView="0" workbookViewId="0" topLeftCell="A361">
      <selection activeCell="D372" sqref="D372"/>
    </sheetView>
  </sheetViews>
  <sheetFormatPr defaultColWidth="9.140625" defaultRowHeight="15"/>
  <cols>
    <col min="1" max="1" width="6.7109375" style="181" customWidth="1"/>
    <col min="2" max="2" width="11.00390625" style="181" customWidth="1"/>
    <col min="3" max="3" width="9.140625" style="94" customWidth="1"/>
    <col min="4" max="4" width="49.57421875" style="172" customWidth="1"/>
    <col min="5" max="5" width="12.57421875" style="97" customWidth="1"/>
    <col min="6" max="6" width="13.421875" style="97" customWidth="1"/>
    <col min="7" max="9" width="12.28125" style="97" customWidth="1"/>
    <col min="10" max="10" width="11.8515625" style="97" customWidth="1"/>
    <col min="11" max="11" width="11.7109375" style="97" customWidth="1"/>
    <col min="12" max="12" width="12.57421875" style="97" customWidth="1"/>
    <col min="13" max="13" width="12.421875" style="97" customWidth="1"/>
    <col min="14" max="14" width="11.7109375" style="97" customWidth="1"/>
    <col min="15" max="15" width="12.00390625" style="97" customWidth="1"/>
    <col min="16" max="16" width="11.7109375" style="97" customWidth="1"/>
    <col min="17" max="17" width="12.00390625" style="97" customWidth="1"/>
    <col min="18" max="18" width="12.28125" style="97" customWidth="1"/>
    <col min="19" max="19" width="11.421875" style="97" customWidth="1"/>
    <col min="20" max="20" width="15.421875" style="94" customWidth="1"/>
    <col min="21" max="16384" width="9.140625" style="93" customWidth="1"/>
  </cols>
  <sheetData>
    <row r="1" spans="1:19" s="93" customFormat="1" ht="18.75">
      <c r="A1" s="181"/>
      <c r="B1" s="181"/>
      <c r="C1" s="94"/>
      <c r="D1" s="172"/>
      <c r="E1" s="94"/>
      <c r="F1" s="94"/>
      <c r="G1" s="94"/>
      <c r="H1" s="94"/>
      <c r="I1" s="94"/>
      <c r="J1" s="94"/>
      <c r="K1" s="94"/>
      <c r="L1" s="94"/>
      <c r="M1" s="94"/>
      <c r="N1" s="208" t="s">
        <v>255</v>
      </c>
      <c r="O1" s="94"/>
      <c r="P1" s="94"/>
      <c r="Q1" s="94"/>
      <c r="R1" s="94"/>
      <c r="S1" s="94"/>
    </row>
    <row r="2" spans="1:19" s="93" customFormat="1" ht="18.75">
      <c r="A2" s="181"/>
      <c r="B2" s="181"/>
      <c r="C2" s="94"/>
      <c r="D2" s="172"/>
      <c r="E2" s="94"/>
      <c r="F2" s="94"/>
      <c r="G2" s="94"/>
      <c r="H2" s="94"/>
      <c r="I2" s="94"/>
      <c r="J2" s="94"/>
      <c r="K2" s="94"/>
      <c r="L2" s="94"/>
      <c r="M2" s="94"/>
      <c r="N2" s="208" t="s">
        <v>0</v>
      </c>
      <c r="O2" s="94"/>
      <c r="P2" s="94"/>
      <c r="Q2" s="94"/>
      <c r="R2" s="94"/>
      <c r="S2" s="94"/>
    </row>
    <row r="3" spans="1:19" s="93" customFormat="1" ht="18.75">
      <c r="A3" s="181"/>
      <c r="B3" s="181"/>
      <c r="C3" s="94"/>
      <c r="D3" s="172"/>
      <c r="E3" s="94"/>
      <c r="F3" s="94"/>
      <c r="G3" s="94"/>
      <c r="H3" s="94"/>
      <c r="I3" s="94"/>
      <c r="J3" s="94"/>
      <c r="K3" s="94"/>
      <c r="L3" s="94"/>
      <c r="M3" s="94"/>
      <c r="N3" s="208" t="s">
        <v>1</v>
      </c>
      <c r="O3" s="94"/>
      <c r="P3" s="94"/>
      <c r="Q3" s="94"/>
      <c r="R3" s="94"/>
      <c r="S3" s="94"/>
    </row>
    <row r="4" spans="1:19" s="93" customFormat="1" ht="18.75">
      <c r="A4" s="181"/>
      <c r="B4" s="181"/>
      <c r="C4" s="94"/>
      <c r="D4" s="172"/>
      <c r="E4" s="94"/>
      <c r="F4" s="94"/>
      <c r="G4" s="94"/>
      <c r="H4" s="94"/>
      <c r="I4" s="94"/>
      <c r="J4" s="94"/>
      <c r="K4" s="94"/>
      <c r="L4" s="94"/>
      <c r="M4" s="94"/>
      <c r="N4" s="208" t="s">
        <v>378</v>
      </c>
      <c r="O4" s="94"/>
      <c r="P4" s="94"/>
      <c r="Q4" s="94"/>
      <c r="R4" s="94"/>
      <c r="S4" s="94"/>
    </row>
    <row r="5" spans="1:19" s="93" customFormat="1" ht="18.75">
      <c r="A5" s="181"/>
      <c r="B5" s="181"/>
      <c r="C5" s="94"/>
      <c r="D5" s="172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19" s="93" customFormat="1" ht="18.75">
      <c r="A6" s="250" t="s">
        <v>256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s="93" customFormat="1" ht="18.75">
      <c r="A7" s="181"/>
      <c r="B7" s="181"/>
      <c r="C7" s="94"/>
      <c r="D7" s="172"/>
      <c r="E7" s="94"/>
      <c r="F7" s="94"/>
      <c r="G7" s="95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1:19" s="93" customFormat="1" ht="18.75">
      <c r="A8" s="181"/>
      <c r="B8" s="181"/>
      <c r="C8" s="94"/>
      <c r="D8" s="198" t="s">
        <v>108</v>
      </c>
      <c r="E8" s="94"/>
      <c r="F8" s="94"/>
      <c r="G8" s="95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</row>
    <row r="9" spans="1:19" s="93" customFormat="1" ht="19.5" thickBot="1">
      <c r="A9" s="181"/>
      <c r="B9" s="181"/>
      <c r="C9" s="94"/>
      <c r="D9" s="172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</row>
    <row r="10" spans="1:19" s="93" customFormat="1" ht="36" customHeight="1">
      <c r="A10" s="251" t="s">
        <v>68</v>
      </c>
      <c r="B10" s="253" t="s">
        <v>377</v>
      </c>
      <c r="C10" s="253" t="s">
        <v>380</v>
      </c>
      <c r="D10" s="253" t="s">
        <v>379</v>
      </c>
      <c r="E10" s="253" t="s">
        <v>257</v>
      </c>
      <c r="F10" s="255"/>
      <c r="G10" s="255"/>
      <c r="H10" s="264" t="s">
        <v>197</v>
      </c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6"/>
    </row>
    <row r="11" spans="1:19" s="93" customFormat="1" ht="39" customHeight="1">
      <c r="A11" s="252"/>
      <c r="B11" s="254"/>
      <c r="C11" s="254"/>
      <c r="D11" s="254"/>
      <c r="E11" s="256"/>
      <c r="F11" s="256"/>
      <c r="G11" s="256"/>
      <c r="H11" s="260" t="s">
        <v>6</v>
      </c>
      <c r="I11" s="260"/>
      <c r="J11" s="260"/>
      <c r="K11" s="260" t="s">
        <v>7</v>
      </c>
      <c r="L11" s="260"/>
      <c r="M11" s="260"/>
      <c r="N11" s="260" t="s">
        <v>8</v>
      </c>
      <c r="O11" s="260"/>
      <c r="P11" s="260"/>
      <c r="Q11" s="260" t="s">
        <v>9</v>
      </c>
      <c r="R11" s="260"/>
      <c r="S11" s="261"/>
    </row>
    <row r="12" spans="1:19" s="93" customFormat="1" ht="18.75">
      <c r="A12" s="252"/>
      <c r="B12" s="254"/>
      <c r="C12" s="254"/>
      <c r="D12" s="254"/>
      <c r="E12" s="254" t="s">
        <v>196</v>
      </c>
      <c r="F12" s="258" t="s">
        <v>148</v>
      </c>
      <c r="G12" s="259"/>
      <c r="H12" s="254" t="s">
        <v>3</v>
      </c>
      <c r="I12" s="258" t="s">
        <v>148</v>
      </c>
      <c r="J12" s="259"/>
      <c r="K12" s="254" t="s">
        <v>3</v>
      </c>
      <c r="L12" s="258" t="s">
        <v>148</v>
      </c>
      <c r="M12" s="259"/>
      <c r="N12" s="254" t="s">
        <v>3</v>
      </c>
      <c r="O12" s="258" t="s">
        <v>148</v>
      </c>
      <c r="P12" s="259"/>
      <c r="Q12" s="254" t="s">
        <v>3</v>
      </c>
      <c r="R12" s="258" t="s">
        <v>148</v>
      </c>
      <c r="S12" s="262"/>
    </row>
    <row r="13" spans="1:19" s="93" customFormat="1" ht="30" customHeight="1">
      <c r="A13" s="252"/>
      <c r="B13" s="254"/>
      <c r="C13" s="254"/>
      <c r="D13" s="254"/>
      <c r="E13" s="257"/>
      <c r="F13" s="248" t="s">
        <v>258</v>
      </c>
      <c r="G13" s="248" t="s">
        <v>254</v>
      </c>
      <c r="H13" s="257"/>
      <c r="I13" s="248" t="s">
        <v>258</v>
      </c>
      <c r="J13" s="248" t="s">
        <v>254</v>
      </c>
      <c r="K13" s="257"/>
      <c r="L13" s="248" t="s">
        <v>258</v>
      </c>
      <c r="M13" s="248" t="s">
        <v>254</v>
      </c>
      <c r="N13" s="257"/>
      <c r="O13" s="248" t="s">
        <v>258</v>
      </c>
      <c r="P13" s="248" t="s">
        <v>254</v>
      </c>
      <c r="Q13" s="257"/>
      <c r="R13" s="248" t="s">
        <v>258</v>
      </c>
      <c r="S13" s="267" t="s">
        <v>254</v>
      </c>
    </row>
    <row r="14" spans="1:19" s="93" customFormat="1" ht="54" customHeight="1">
      <c r="A14" s="252"/>
      <c r="B14" s="254"/>
      <c r="C14" s="254"/>
      <c r="D14" s="254"/>
      <c r="E14" s="257"/>
      <c r="F14" s="249"/>
      <c r="G14" s="248"/>
      <c r="H14" s="257"/>
      <c r="I14" s="249"/>
      <c r="J14" s="248"/>
      <c r="K14" s="257"/>
      <c r="L14" s="249"/>
      <c r="M14" s="248"/>
      <c r="N14" s="257"/>
      <c r="O14" s="249"/>
      <c r="P14" s="248"/>
      <c r="Q14" s="257"/>
      <c r="R14" s="249"/>
      <c r="S14" s="267"/>
    </row>
    <row r="15" spans="1:19" s="93" customFormat="1" ht="52.5" customHeight="1">
      <c r="A15" s="252"/>
      <c r="B15" s="254"/>
      <c r="C15" s="254"/>
      <c r="D15" s="254"/>
      <c r="E15" s="257"/>
      <c r="F15" s="249"/>
      <c r="G15" s="248"/>
      <c r="H15" s="257"/>
      <c r="I15" s="249"/>
      <c r="J15" s="248"/>
      <c r="K15" s="257"/>
      <c r="L15" s="249"/>
      <c r="M15" s="248"/>
      <c r="N15" s="257"/>
      <c r="O15" s="249"/>
      <c r="P15" s="248"/>
      <c r="Q15" s="257"/>
      <c r="R15" s="249"/>
      <c r="S15" s="267"/>
    </row>
    <row r="16" spans="1:19" s="93" customFormat="1" ht="42.75" customHeight="1">
      <c r="A16" s="252"/>
      <c r="B16" s="254"/>
      <c r="C16" s="254"/>
      <c r="D16" s="254"/>
      <c r="E16" s="257"/>
      <c r="F16" s="249"/>
      <c r="G16" s="248"/>
      <c r="H16" s="257"/>
      <c r="I16" s="249"/>
      <c r="J16" s="248"/>
      <c r="K16" s="257"/>
      <c r="L16" s="249"/>
      <c r="M16" s="248"/>
      <c r="N16" s="257"/>
      <c r="O16" s="249"/>
      <c r="P16" s="248"/>
      <c r="Q16" s="257"/>
      <c r="R16" s="249"/>
      <c r="S16" s="267"/>
    </row>
    <row r="17" spans="1:20" s="99" customFormat="1" ht="18.75">
      <c r="A17" s="164">
        <v>1</v>
      </c>
      <c r="B17" s="96">
        <v>2</v>
      </c>
      <c r="C17" s="96">
        <v>3</v>
      </c>
      <c r="D17" s="173">
        <v>4</v>
      </c>
      <c r="E17" s="173">
        <v>5</v>
      </c>
      <c r="F17" s="178">
        <v>6</v>
      </c>
      <c r="G17" s="206">
        <v>7</v>
      </c>
      <c r="H17" s="206">
        <v>8</v>
      </c>
      <c r="I17" s="206">
        <v>9</v>
      </c>
      <c r="J17" s="206">
        <v>10</v>
      </c>
      <c r="K17" s="206">
        <v>11</v>
      </c>
      <c r="L17" s="206">
        <v>12</v>
      </c>
      <c r="M17" s="206">
        <v>13</v>
      </c>
      <c r="N17" s="206">
        <v>14</v>
      </c>
      <c r="O17" s="206">
        <v>15</v>
      </c>
      <c r="P17" s="206">
        <v>16</v>
      </c>
      <c r="Q17" s="206">
        <v>17</v>
      </c>
      <c r="R17" s="206">
        <v>18</v>
      </c>
      <c r="S17" s="207">
        <v>19</v>
      </c>
      <c r="T17" s="94"/>
    </row>
    <row r="18" spans="1:19" ht="37.5">
      <c r="A18" s="164">
        <v>1</v>
      </c>
      <c r="B18" s="96">
        <v>1</v>
      </c>
      <c r="C18" s="180"/>
      <c r="D18" s="100" t="s">
        <v>62</v>
      </c>
      <c r="E18" s="91">
        <f aca="true" t="shared" si="0" ref="E18:S18">SUM(E19:E41)</f>
        <v>150000</v>
      </c>
      <c r="F18" s="91">
        <f t="shared" si="0"/>
        <v>53737</v>
      </c>
      <c r="G18" s="91">
        <f t="shared" si="0"/>
        <v>96263</v>
      </c>
      <c r="H18" s="91">
        <f t="shared" si="0"/>
        <v>40519</v>
      </c>
      <c r="I18" s="91">
        <f t="shared" si="0"/>
        <v>14515</v>
      </c>
      <c r="J18" s="91">
        <f t="shared" si="0"/>
        <v>26004</v>
      </c>
      <c r="K18" s="91">
        <f t="shared" si="0"/>
        <v>37816</v>
      </c>
      <c r="L18" s="91">
        <f t="shared" si="0"/>
        <v>13549</v>
      </c>
      <c r="M18" s="91">
        <f t="shared" si="0"/>
        <v>24267</v>
      </c>
      <c r="N18" s="91">
        <f t="shared" si="0"/>
        <v>30276</v>
      </c>
      <c r="O18" s="91">
        <f t="shared" si="0"/>
        <v>10841</v>
      </c>
      <c r="P18" s="91">
        <f t="shared" si="0"/>
        <v>19435</v>
      </c>
      <c r="Q18" s="91">
        <f t="shared" si="0"/>
        <v>41389</v>
      </c>
      <c r="R18" s="91">
        <f t="shared" si="0"/>
        <v>14832</v>
      </c>
      <c r="S18" s="165">
        <f t="shared" si="0"/>
        <v>26557</v>
      </c>
    </row>
    <row r="19" spans="1:19" ht="37.5">
      <c r="A19" s="164"/>
      <c r="B19" s="96"/>
      <c r="C19" s="135" t="s">
        <v>259</v>
      </c>
      <c r="D19" s="123" t="s">
        <v>260</v>
      </c>
      <c r="E19" s="179">
        <f>F19+G19</f>
        <v>10200</v>
      </c>
      <c r="F19" s="101">
        <f>I19+L19+O19+R19</f>
        <v>3378</v>
      </c>
      <c r="G19" s="101">
        <f>J19+M19+P19+S19</f>
        <v>6822</v>
      </c>
      <c r="H19" s="102">
        <f>I19+J19</f>
        <v>2700</v>
      </c>
      <c r="I19" s="101">
        <v>894</v>
      </c>
      <c r="J19" s="101">
        <v>1806</v>
      </c>
      <c r="K19" s="102">
        <f>L19+M19</f>
        <v>2600</v>
      </c>
      <c r="L19" s="101">
        <v>861</v>
      </c>
      <c r="M19" s="101">
        <v>1739</v>
      </c>
      <c r="N19" s="102">
        <f>O19+P19</f>
        <v>2200</v>
      </c>
      <c r="O19" s="101">
        <v>729</v>
      </c>
      <c r="P19" s="101">
        <v>1471</v>
      </c>
      <c r="Q19" s="103">
        <f>R19+S19</f>
        <v>2700</v>
      </c>
      <c r="R19" s="107">
        <v>894</v>
      </c>
      <c r="S19" s="166">
        <v>1806</v>
      </c>
    </row>
    <row r="20" spans="1:19" ht="37.5">
      <c r="A20" s="164"/>
      <c r="B20" s="96"/>
      <c r="C20" s="135" t="s">
        <v>261</v>
      </c>
      <c r="D20" s="123" t="s">
        <v>262</v>
      </c>
      <c r="E20" s="179">
        <f aca="true" t="shared" si="1" ref="E20:E41">F20+G20</f>
        <v>4100</v>
      </c>
      <c r="F20" s="101">
        <f aca="true" t="shared" si="2" ref="F20:F41">I20+L20+O20+R20</f>
        <v>1370</v>
      </c>
      <c r="G20" s="101">
        <f aca="true" t="shared" si="3" ref="G20:G41">J20+M20+P20+S20</f>
        <v>2730</v>
      </c>
      <c r="H20" s="102">
        <f aca="true" t="shared" si="4" ref="H20:H41">I20+J20</f>
        <v>1107</v>
      </c>
      <c r="I20" s="101">
        <v>370</v>
      </c>
      <c r="J20" s="101">
        <v>737</v>
      </c>
      <c r="K20" s="102">
        <f aca="true" t="shared" si="5" ref="K20:K41">L20+M20</f>
        <v>1025</v>
      </c>
      <c r="L20" s="101">
        <v>342</v>
      </c>
      <c r="M20" s="101">
        <v>683</v>
      </c>
      <c r="N20" s="102">
        <f aca="true" t="shared" si="6" ref="N20:N41">O20+P20</f>
        <v>820</v>
      </c>
      <c r="O20" s="101">
        <v>274</v>
      </c>
      <c r="P20" s="101">
        <v>546</v>
      </c>
      <c r="Q20" s="103">
        <f aca="true" t="shared" si="7" ref="Q20:Q41">R20+S20</f>
        <v>1148</v>
      </c>
      <c r="R20" s="107">
        <v>384</v>
      </c>
      <c r="S20" s="166">
        <v>764</v>
      </c>
    </row>
    <row r="21" spans="1:19" ht="37.5">
      <c r="A21" s="164"/>
      <c r="B21" s="96"/>
      <c r="C21" s="135" t="s">
        <v>263</v>
      </c>
      <c r="D21" s="123" t="s">
        <v>264</v>
      </c>
      <c r="E21" s="179">
        <f t="shared" si="1"/>
        <v>7500</v>
      </c>
      <c r="F21" s="101">
        <f t="shared" si="2"/>
        <v>2609</v>
      </c>
      <c r="G21" s="101">
        <f t="shared" si="3"/>
        <v>4891</v>
      </c>
      <c r="H21" s="102">
        <f t="shared" si="4"/>
        <v>2025</v>
      </c>
      <c r="I21" s="101">
        <v>704</v>
      </c>
      <c r="J21" s="101">
        <v>1321</v>
      </c>
      <c r="K21" s="102">
        <f t="shared" si="5"/>
        <v>1875</v>
      </c>
      <c r="L21" s="101">
        <v>652</v>
      </c>
      <c r="M21" s="101">
        <v>1223</v>
      </c>
      <c r="N21" s="102">
        <f t="shared" si="6"/>
        <v>1500</v>
      </c>
      <c r="O21" s="101">
        <v>522</v>
      </c>
      <c r="P21" s="101">
        <v>978</v>
      </c>
      <c r="Q21" s="103">
        <f t="shared" si="7"/>
        <v>2100</v>
      </c>
      <c r="R21" s="107">
        <v>731</v>
      </c>
      <c r="S21" s="166">
        <v>1369</v>
      </c>
    </row>
    <row r="22" spans="1:19" ht="37.5">
      <c r="A22" s="164"/>
      <c r="B22" s="96"/>
      <c r="C22" s="135" t="s">
        <v>265</v>
      </c>
      <c r="D22" s="123" t="s">
        <v>266</v>
      </c>
      <c r="E22" s="179">
        <f t="shared" si="1"/>
        <v>3900</v>
      </c>
      <c r="F22" s="101">
        <f t="shared" si="2"/>
        <v>1330</v>
      </c>
      <c r="G22" s="101">
        <f t="shared" si="3"/>
        <v>2570</v>
      </c>
      <c r="H22" s="102">
        <f t="shared" si="4"/>
        <v>1053</v>
      </c>
      <c r="I22" s="101">
        <v>359</v>
      </c>
      <c r="J22" s="101">
        <v>694</v>
      </c>
      <c r="K22" s="102">
        <f t="shared" si="5"/>
        <v>975</v>
      </c>
      <c r="L22" s="101">
        <v>333</v>
      </c>
      <c r="M22" s="101">
        <v>642</v>
      </c>
      <c r="N22" s="102">
        <f t="shared" si="6"/>
        <v>780</v>
      </c>
      <c r="O22" s="101">
        <v>266</v>
      </c>
      <c r="P22" s="101">
        <v>514</v>
      </c>
      <c r="Q22" s="103">
        <f t="shared" si="7"/>
        <v>1092</v>
      </c>
      <c r="R22" s="107">
        <v>372</v>
      </c>
      <c r="S22" s="166">
        <v>720</v>
      </c>
    </row>
    <row r="23" spans="1:19" ht="37.5">
      <c r="A23" s="164"/>
      <c r="B23" s="96"/>
      <c r="C23" s="135" t="s">
        <v>267</v>
      </c>
      <c r="D23" s="123" t="s">
        <v>268</v>
      </c>
      <c r="E23" s="179">
        <f t="shared" si="1"/>
        <v>10300</v>
      </c>
      <c r="F23" s="101">
        <f t="shared" si="2"/>
        <v>3599</v>
      </c>
      <c r="G23" s="101">
        <f t="shared" si="3"/>
        <v>6701</v>
      </c>
      <c r="H23" s="102">
        <f t="shared" si="4"/>
        <v>2781</v>
      </c>
      <c r="I23" s="101">
        <v>972</v>
      </c>
      <c r="J23" s="101">
        <v>1809</v>
      </c>
      <c r="K23" s="102">
        <f t="shared" si="5"/>
        <v>2575</v>
      </c>
      <c r="L23" s="101">
        <v>900</v>
      </c>
      <c r="M23" s="101">
        <v>1675</v>
      </c>
      <c r="N23" s="102">
        <f t="shared" si="6"/>
        <v>2060</v>
      </c>
      <c r="O23" s="101">
        <v>720</v>
      </c>
      <c r="P23" s="101">
        <v>1340</v>
      </c>
      <c r="Q23" s="103">
        <f t="shared" si="7"/>
        <v>2884</v>
      </c>
      <c r="R23" s="107">
        <v>1007</v>
      </c>
      <c r="S23" s="166">
        <v>1877</v>
      </c>
    </row>
    <row r="24" spans="1:19" ht="37.5">
      <c r="A24" s="164"/>
      <c r="B24" s="96"/>
      <c r="C24" s="135" t="s">
        <v>269</v>
      </c>
      <c r="D24" s="123" t="s">
        <v>270</v>
      </c>
      <c r="E24" s="179">
        <f t="shared" si="1"/>
        <v>5200</v>
      </c>
      <c r="F24" s="101">
        <f t="shared" si="2"/>
        <v>1876</v>
      </c>
      <c r="G24" s="101">
        <f t="shared" si="3"/>
        <v>3324</v>
      </c>
      <c r="H24" s="102">
        <f t="shared" si="4"/>
        <v>1480</v>
      </c>
      <c r="I24" s="101">
        <v>534</v>
      </c>
      <c r="J24" s="101">
        <v>946</v>
      </c>
      <c r="K24" s="102">
        <f t="shared" si="5"/>
        <v>1480</v>
      </c>
      <c r="L24" s="101">
        <v>534</v>
      </c>
      <c r="M24" s="101">
        <v>946</v>
      </c>
      <c r="N24" s="102">
        <f t="shared" si="6"/>
        <v>1000</v>
      </c>
      <c r="O24" s="101">
        <v>361</v>
      </c>
      <c r="P24" s="101">
        <v>639</v>
      </c>
      <c r="Q24" s="103">
        <f t="shared" si="7"/>
        <v>1240</v>
      </c>
      <c r="R24" s="107">
        <v>447</v>
      </c>
      <c r="S24" s="166">
        <v>793</v>
      </c>
    </row>
    <row r="25" spans="1:19" ht="37.5">
      <c r="A25" s="164"/>
      <c r="B25" s="96"/>
      <c r="C25" s="135" t="s">
        <v>271</v>
      </c>
      <c r="D25" s="123" t="s">
        <v>272</v>
      </c>
      <c r="E25" s="179">
        <f t="shared" si="1"/>
        <v>4900</v>
      </c>
      <c r="F25" s="101">
        <f t="shared" si="2"/>
        <v>1546</v>
      </c>
      <c r="G25" s="101">
        <f t="shared" si="3"/>
        <v>3354</v>
      </c>
      <c r="H25" s="102">
        <f t="shared" si="4"/>
        <v>1323</v>
      </c>
      <c r="I25" s="101">
        <v>417</v>
      </c>
      <c r="J25" s="101">
        <v>906</v>
      </c>
      <c r="K25" s="102">
        <f t="shared" si="5"/>
        <v>1225</v>
      </c>
      <c r="L25" s="101">
        <v>386</v>
      </c>
      <c r="M25" s="101">
        <v>839</v>
      </c>
      <c r="N25" s="102">
        <f t="shared" si="6"/>
        <v>980</v>
      </c>
      <c r="O25" s="101">
        <v>309</v>
      </c>
      <c r="P25" s="101">
        <v>671</v>
      </c>
      <c r="Q25" s="103">
        <f t="shared" si="7"/>
        <v>1372</v>
      </c>
      <c r="R25" s="107">
        <v>434</v>
      </c>
      <c r="S25" s="166">
        <v>938</v>
      </c>
    </row>
    <row r="26" spans="1:19" ht="56.25">
      <c r="A26" s="164"/>
      <c r="B26" s="96"/>
      <c r="C26" s="135" t="s">
        <v>273</v>
      </c>
      <c r="D26" s="123" t="s">
        <v>274</v>
      </c>
      <c r="E26" s="179">
        <f t="shared" si="1"/>
        <v>4400</v>
      </c>
      <c r="F26" s="101">
        <f t="shared" si="2"/>
        <v>1903</v>
      </c>
      <c r="G26" s="101">
        <f t="shared" si="3"/>
        <v>2497</v>
      </c>
      <c r="H26" s="102">
        <f t="shared" si="4"/>
        <v>1200</v>
      </c>
      <c r="I26" s="101">
        <v>519</v>
      </c>
      <c r="J26" s="101">
        <v>681</v>
      </c>
      <c r="K26" s="102">
        <f t="shared" si="5"/>
        <v>1000</v>
      </c>
      <c r="L26" s="101">
        <v>433</v>
      </c>
      <c r="M26" s="101">
        <v>567</v>
      </c>
      <c r="N26" s="102">
        <f t="shared" si="6"/>
        <v>800</v>
      </c>
      <c r="O26" s="101">
        <v>346</v>
      </c>
      <c r="P26" s="101">
        <v>454</v>
      </c>
      <c r="Q26" s="103">
        <f t="shared" si="7"/>
        <v>1400</v>
      </c>
      <c r="R26" s="107">
        <v>605</v>
      </c>
      <c r="S26" s="166">
        <v>795</v>
      </c>
    </row>
    <row r="27" spans="1:19" ht="37.5">
      <c r="A27" s="164"/>
      <c r="B27" s="96"/>
      <c r="C27" s="135" t="s">
        <v>275</v>
      </c>
      <c r="D27" s="123" t="s">
        <v>276</v>
      </c>
      <c r="E27" s="179">
        <f t="shared" si="1"/>
        <v>4000</v>
      </c>
      <c r="F27" s="101">
        <f t="shared" si="2"/>
        <v>1367</v>
      </c>
      <c r="G27" s="101">
        <f t="shared" si="3"/>
        <v>2633</v>
      </c>
      <c r="H27" s="102">
        <f t="shared" si="4"/>
        <v>1120</v>
      </c>
      <c r="I27" s="101">
        <v>383</v>
      </c>
      <c r="J27" s="101">
        <v>737</v>
      </c>
      <c r="K27" s="102">
        <f t="shared" si="5"/>
        <v>1040</v>
      </c>
      <c r="L27" s="101">
        <v>355</v>
      </c>
      <c r="M27" s="101">
        <v>685</v>
      </c>
      <c r="N27" s="102">
        <f t="shared" si="6"/>
        <v>800</v>
      </c>
      <c r="O27" s="101">
        <v>273</v>
      </c>
      <c r="P27" s="101">
        <v>527</v>
      </c>
      <c r="Q27" s="103">
        <f t="shared" si="7"/>
        <v>1040</v>
      </c>
      <c r="R27" s="107">
        <v>356</v>
      </c>
      <c r="S27" s="166">
        <v>684</v>
      </c>
    </row>
    <row r="28" spans="1:19" ht="56.25">
      <c r="A28" s="164"/>
      <c r="B28" s="96"/>
      <c r="C28" s="135" t="s">
        <v>277</v>
      </c>
      <c r="D28" s="123" t="s">
        <v>278</v>
      </c>
      <c r="E28" s="179">
        <f t="shared" si="1"/>
        <v>7540</v>
      </c>
      <c r="F28" s="101">
        <f t="shared" si="2"/>
        <v>2919</v>
      </c>
      <c r="G28" s="101">
        <f t="shared" si="3"/>
        <v>4621</v>
      </c>
      <c r="H28" s="102">
        <f t="shared" si="4"/>
        <v>2036</v>
      </c>
      <c r="I28" s="101">
        <v>788</v>
      </c>
      <c r="J28" s="101">
        <v>1248</v>
      </c>
      <c r="K28" s="102">
        <f t="shared" si="5"/>
        <v>1885</v>
      </c>
      <c r="L28" s="101">
        <v>730</v>
      </c>
      <c r="M28" s="101">
        <v>1155</v>
      </c>
      <c r="N28" s="102">
        <f t="shared" si="6"/>
        <v>1508</v>
      </c>
      <c r="O28" s="101">
        <v>584</v>
      </c>
      <c r="P28" s="101">
        <v>924</v>
      </c>
      <c r="Q28" s="103">
        <f t="shared" si="7"/>
        <v>2111</v>
      </c>
      <c r="R28" s="107">
        <v>817</v>
      </c>
      <c r="S28" s="166">
        <v>1294</v>
      </c>
    </row>
    <row r="29" spans="1:19" ht="37.5">
      <c r="A29" s="164"/>
      <c r="B29" s="96"/>
      <c r="C29" s="135" t="s">
        <v>279</v>
      </c>
      <c r="D29" s="123" t="s">
        <v>280</v>
      </c>
      <c r="E29" s="179">
        <f t="shared" si="1"/>
        <v>10000</v>
      </c>
      <c r="F29" s="101">
        <f t="shared" si="2"/>
        <v>3842</v>
      </c>
      <c r="G29" s="101">
        <f t="shared" si="3"/>
        <v>6158</v>
      </c>
      <c r="H29" s="102">
        <f t="shared" si="4"/>
        <v>2700</v>
      </c>
      <c r="I29" s="101">
        <v>1037</v>
      </c>
      <c r="J29" s="101">
        <v>1663</v>
      </c>
      <c r="K29" s="102">
        <f t="shared" si="5"/>
        <v>2500</v>
      </c>
      <c r="L29" s="101">
        <v>961</v>
      </c>
      <c r="M29" s="101">
        <v>1539</v>
      </c>
      <c r="N29" s="102">
        <f t="shared" si="6"/>
        <v>2000</v>
      </c>
      <c r="O29" s="101">
        <v>768</v>
      </c>
      <c r="P29" s="101">
        <v>1232</v>
      </c>
      <c r="Q29" s="103">
        <f t="shared" si="7"/>
        <v>2800</v>
      </c>
      <c r="R29" s="107">
        <v>1076</v>
      </c>
      <c r="S29" s="166">
        <v>1724</v>
      </c>
    </row>
    <row r="30" spans="1:19" ht="37.5">
      <c r="A30" s="164"/>
      <c r="B30" s="96"/>
      <c r="C30" s="135" t="s">
        <v>281</v>
      </c>
      <c r="D30" s="123" t="s">
        <v>282</v>
      </c>
      <c r="E30" s="179">
        <f t="shared" si="1"/>
        <v>5900</v>
      </c>
      <c r="F30" s="101">
        <f t="shared" si="2"/>
        <v>2096</v>
      </c>
      <c r="G30" s="101">
        <f t="shared" si="3"/>
        <v>3804</v>
      </c>
      <c r="H30" s="102">
        <f t="shared" si="4"/>
        <v>1593</v>
      </c>
      <c r="I30" s="101">
        <v>566</v>
      </c>
      <c r="J30" s="101">
        <v>1027</v>
      </c>
      <c r="K30" s="102">
        <f t="shared" si="5"/>
        <v>1475</v>
      </c>
      <c r="L30" s="101">
        <v>524</v>
      </c>
      <c r="M30" s="101">
        <v>951</v>
      </c>
      <c r="N30" s="102">
        <f t="shared" si="6"/>
        <v>1180</v>
      </c>
      <c r="O30" s="101">
        <v>419</v>
      </c>
      <c r="P30" s="101">
        <v>761</v>
      </c>
      <c r="Q30" s="103">
        <f t="shared" si="7"/>
        <v>1652</v>
      </c>
      <c r="R30" s="107">
        <v>587</v>
      </c>
      <c r="S30" s="166">
        <v>1065</v>
      </c>
    </row>
    <row r="31" spans="1:19" ht="56.25">
      <c r="A31" s="164"/>
      <c r="B31" s="96"/>
      <c r="C31" s="135" t="s">
        <v>283</v>
      </c>
      <c r="D31" s="123" t="s">
        <v>284</v>
      </c>
      <c r="E31" s="179">
        <f t="shared" si="1"/>
        <v>5200</v>
      </c>
      <c r="F31" s="101">
        <f t="shared" si="2"/>
        <v>1785</v>
      </c>
      <c r="G31" s="101">
        <f t="shared" si="3"/>
        <v>3415</v>
      </c>
      <c r="H31" s="102">
        <f t="shared" si="4"/>
        <v>1404</v>
      </c>
      <c r="I31" s="101">
        <v>482</v>
      </c>
      <c r="J31" s="101">
        <v>922</v>
      </c>
      <c r="K31" s="102">
        <f t="shared" si="5"/>
        <v>1300</v>
      </c>
      <c r="L31" s="101">
        <v>446</v>
      </c>
      <c r="M31" s="101">
        <v>854</v>
      </c>
      <c r="N31" s="102">
        <f t="shared" si="6"/>
        <v>1040</v>
      </c>
      <c r="O31" s="101">
        <v>357</v>
      </c>
      <c r="P31" s="101">
        <v>683</v>
      </c>
      <c r="Q31" s="103">
        <f t="shared" si="7"/>
        <v>1456</v>
      </c>
      <c r="R31" s="107">
        <v>500</v>
      </c>
      <c r="S31" s="166">
        <v>956</v>
      </c>
    </row>
    <row r="32" spans="1:19" ht="56.25">
      <c r="A32" s="164"/>
      <c r="B32" s="96"/>
      <c r="C32" s="135" t="s">
        <v>285</v>
      </c>
      <c r="D32" s="123" t="s">
        <v>286</v>
      </c>
      <c r="E32" s="179">
        <f t="shared" si="1"/>
        <v>7500</v>
      </c>
      <c r="F32" s="101">
        <f t="shared" si="2"/>
        <v>3021</v>
      </c>
      <c r="G32" s="101">
        <f t="shared" si="3"/>
        <v>4479</v>
      </c>
      <c r="H32" s="102">
        <f t="shared" si="4"/>
        <v>1915</v>
      </c>
      <c r="I32" s="101">
        <v>771</v>
      </c>
      <c r="J32" s="101">
        <v>1144</v>
      </c>
      <c r="K32" s="102">
        <f t="shared" si="5"/>
        <v>1873</v>
      </c>
      <c r="L32" s="101">
        <v>754</v>
      </c>
      <c r="M32" s="101">
        <v>1119</v>
      </c>
      <c r="N32" s="102">
        <f t="shared" si="6"/>
        <v>1836</v>
      </c>
      <c r="O32" s="101">
        <v>740</v>
      </c>
      <c r="P32" s="101">
        <v>1096</v>
      </c>
      <c r="Q32" s="103">
        <f t="shared" si="7"/>
        <v>1876</v>
      </c>
      <c r="R32" s="107">
        <v>756</v>
      </c>
      <c r="S32" s="166">
        <v>1120</v>
      </c>
    </row>
    <row r="33" spans="1:19" ht="37.5">
      <c r="A33" s="164"/>
      <c r="B33" s="96"/>
      <c r="C33" s="135" t="s">
        <v>287</v>
      </c>
      <c r="D33" s="123" t="s">
        <v>288</v>
      </c>
      <c r="E33" s="179">
        <f t="shared" si="1"/>
        <v>2100</v>
      </c>
      <c r="F33" s="101">
        <f t="shared" si="2"/>
        <v>805</v>
      </c>
      <c r="G33" s="101">
        <f t="shared" si="3"/>
        <v>1295</v>
      </c>
      <c r="H33" s="102">
        <f t="shared" si="4"/>
        <v>567</v>
      </c>
      <c r="I33" s="101">
        <v>217</v>
      </c>
      <c r="J33" s="101">
        <v>350</v>
      </c>
      <c r="K33" s="102">
        <f t="shared" si="5"/>
        <v>525</v>
      </c>
      <c r="L33" s="101">
        <v>201</v>
      </c>
      <c r="M33" s="101">
        <v>324</v>
      </c>
      <c r="N33" s="102">
        <f t="shared" si="6"/>
        <v>420</v>
      </c>
      <c r="O33" s="101">
        <v>161</v>
      </c>
      <c r="P33" s="101">
        <v>259</v>
      </c>
      <c r="Q33" s="103">
        <f t="shared" si="7"/>
        <v>588</v>
      </c>
      <c r="R33" s="107">
        <v>226</v>
      </c>
      <c r="S33" s="166">
        <v>362</v>
      </c>
    </row>
    <row r="34" spans="1:19" ht="37.5">
      <c r="A34" s="164"/>
      <c r="B34" s="96"/>
      <c r="C34" s="135" t="s">
        <v>289</v>
      </c>
      <c r="D34" s="123" t="s">
        <v>290</v>
      </c>
      <c r="E34" s="179">
        <f t="shared" si="1"/>
        <v>3100</v>
      </c>
      <c r="F34" s="101">
        <f t="shared" si="2"/>
        <v>1065</v>
      </c>
      <c r="G34" s="101">
        <f t="shared" si="3"/>
        <v>2035</v>
      </c>
      <c r="H34" s="102">
        <f t="shared" si="4"/>
        <v>837</v>
      </c>
      <c r="I34" s="101">
        <v>288</v>
      </c>
      <c r="J34" s="101">
        <v>549</v>
      </c>
      <c r="K34" s="102">
        <f t="shared" si="5"/>
        <v>775</v>
      </c>
      <c r="L34" s="101">
        <v>266</v>
      </c>
      <c r="M34" s="101">
        <v>509</v>
      </c>
      <c r="N34" s="102">
        <f t="shared" si="6"/>
        <v>620</v>
      </c>
      <c r="O34" s="101">
        <v>213</v>
      </c>
      <c r="P34" s="101">
        <v>407</v>
      </c>
      <c r="Q34" s="103">
        <f t="shared" si="7"/>
        <v>868</v>
      </c>
      <c r="R34" s="107">
        <v>298</v>
      </c>
      <c r="S34" s="166">
        <v>570</v>
      </c>
    </row>
    <row r="35" spans="1:19" ht="93.75">
      <c r="A35" s="164"/>
      <c r="B35" s="96"/>
      <c r="C35" s="135" t="s">
        <v>291</v>
      </c>
      <c r="D35" s="123" t="s">
        <v>292</v>
      </c>
      <c r="E35" s="179">
        <f t="shared" si="1"/>
        <v>6200</v>
      </c>
      <c r="F35" s="101">
        <f t="shared" si="2"/>
        <v>2303</v>
      </c>
      <c r="G35" s="101">
        <f t="shared" si="3"/>
        <v>3897</v>
      </c>
      <c r="H35" s="102">
        <f t="shared" si="4"/>
        <v>1674</v>
      </c>
      <c r="I35" s="101">
        <v>622</v>
      </c>
      <c r="J35" s="101">
        <v>1052</v>
      </c>
      <c r="K35" s="102">
        <f t="shared" si="5"/>
        <v>1550</v>
      </c>
      <c r="L35" s="101">
        <v>576</v>
      </c>
      <c r="M35" s="101">
        <v>974</v>
      </c>
      <c r="N35" s="102">
        <f t="shared" si="6"/>
        <v>1240</v>
      </c>
      <c r="O35" s="101">
        <v>461</v>
      </c>
      <c r="P35" s="101">
        <v>779</v>
      </c>
      <c r="Q35" s="103">
        <f t="shared" si="7"/>
        <v>1736</v>
      </c>
      <c r="R35" s="107">
        <v>644</v>
      </c>
      <c r="S35" s="166">
        <v>1092</v>
      </c>
    </row>
    <row r="36" spans="1:19" ht="37.5">
      <c r="A36" s="164"/>
      <c r="B36" s="96"/>
      <c r="C36" s="135" t="s">
        <v>293</v>
      </c>
      <c r="D36" s="123" t="s">
        <v>294</v>
      </c>
      <c r="E36" s="179">
        <f t="shared" si="1"/>
        <v>13800</v>
      </c>
      <c r="F36" s="101">
        <f t="shared" si="2"/>
        <v>4477</v>
      </c>
      <c r="G36" s="101">
        <f t="shared" si="3"/>
        <v>9323</v>
      </c>
      <c r="H36" s="102">
        <f t="shared" si="4"/>
        <v>3726</v>
      </c>
      <c r="I36" s="101">
        <v>1209</v>
      </c>
      <c r="J36" s="101">
        <v>2517</v>
      </c>
      <c r="K36" s="102">
        <f t="shared" si="5"/>
        <v>3450</v>
      </c>
      <c r="L36" s="101">
        <v>1119</v>
      </c>
      <c r="M36" s="101">
        <v>2331</v>
      </c>
      <c r="N36" s="102">
        <f t="shared" si="6"/>
        <v>2760</v>
      </c>
      <c r="O36" s="101">
        <v>895</v>
      </c>
      <c r="P36" s="101">
        <v>1865</v>
      </c>
      <c r="Q36" s="103">
        <f t="shared" si="7"/>
        <v>3864</v>
      </c>
      <c r="R36" s="107">
        <v>1254</v>
      </c>
      <c r="S36" s="166">
        <v>2610</v>
      </c>
    </row>
    <row r="37" spans="1:19" ht="56.25">
      <c r="A37" s="164"/>
      <c r="B37" s="96"/>
      <c r="C37" s="135" t="s">
        <v>295</v>
      </c>
      <c r="D37" s="123" t="s">
        <v>296</v>
      </c>
      <c r="E37" s="179">
        <f t="shared" si="1"/>
        <v>9200</v>
      </c>
      <c r="F37" s="101">
        <f t="shared" si="2"/>
        <v>3384</v>
      </c>
      <c r="G37" s="101">
        <f t="shared" si="3"/>
        <v>5816</v>
      </c>
      <c r="H37" s="102">
        <f t="shared" si="4"/>
        <v>2484</v>
      </c>
      <c r="I37" s="101">
        <v>914</v>
      </c>
      <c r="J37" s="101">
        <v>1570</v>
      </c>
      <c r="K37" s="102">
        <f t="shared" si="5"/>
        <v>2300</v>
      </c>
      <c r="L37" s="101">
        <v>846</v>
      </c>
      <c r="M37" s="101">
        <v>1454</v>
      </c>
      <c r="N37" s="102">
        <f t="shared" si="6"/>
        <v>1840</v>
      </c>
      <c r="O37" s="101">
        <v>677</v>
      </c>
      <c r="P37" s="101">
        <v>1163</v>
      </c>
      <c r="Q37" s="103">
        <f t="shared" si="7"/>
        <v>2576</v>
      </c>
      <c r="R37" s="107">
        <v>947</v>
      </c>
      <c r="S37" s="166">
        <v>1629</v>
      </c>
    </row>
    <row r="38" spans="1:19" ht="37.5">
      <c r="A38" s="164"/>
      <c r="B38" s="96"/>
      <c r="C38" s="135" t="s">
        <v>297</v>
      </c>
      <c r="D38" s="123" t="s">
        <v>298</v>
      </c>
      <c r="E38" s="179">
        <f t="shared" si="1"/>
        <v>12310</v>
      </c>
      <c r="F38" s="101">
        <f t="shared" si="2"/>
        <v>4626</v>
      </c>
      <c r="G38" s="101">
        <f t="shared" si="3"/>
        <v>7684</v>
      </c>
      <c r="H38" s="102">
        <f t="shared" si="4"/>
        <v>3324</v>
      </c>
      <c r="I38" s="101">
        <v>1249</v>
      </c>
      <c r="J38" s="101">
        <v>2075</v>
      </c>
      <c r="K38" s="102">
        <f t="shared" si="5"/>
        <v>3078</v>
      </c>
      <c r="L38" s="101">
        <v>1157</v>
      </c>
      <c r="M38" s="101">
        <v>1921</v>
      </c>
      <c r="N38" s="102">
        <f t="shared" si="6"/>
        <v>2462</v>
      </c>
      <c r="O38" s="101">
        <v>925</v>
      </c>
      <c r="P38" s="101">
        <v>1537</v>
      </c>
      <c r="Q38" s="103">
        <f t="shared" si="7"/>
        <v>3446</v>
      </c>
      <c r="R38" s="107">
        <v>1295</v>
      </c>
      <c r="S38" s="166">
        <v>2151</v>
      </c>
    </row>
    <row r="39" spans="1:19" ht="37.5">
      <c r="A39" s="164"/>
      <c r="B39" s="96"/>
      <c r="C39" s="135" t="s">
        <v>299</v>
      </c>
      <c r="D39" s="123" t="s">
        <v>300</v>
      </c>
      <c r="E39" s="179">
        <f t="shared" si="1"/>
        <v>3500</v>
      </c>
      <c r="F39" s="101">
        <f t="shared" si="2"/>
        <v>1386</v>
      </c>
      <c r="G39" s="101">
        <f t="shared" si="3"/>
        <v>2114</v>
      </c>
      <c r="H39" s="102">
        <f t="shared" si="4"/>
        <v>1000</v>
      </c>
      <c r="I39" s="101">
        <v>396</v>
      </c>
      <c r="J39" s="101">
        <v>604</v>
      </c>
      <c r="K39" s="102">
        <f t="shared" si="5"/>
        <v>1110</v>
      </c>
      <c r="L39" s="101">
        <v>440</v>
      </c>
      <c r="M39" s="101">
        <v>670</v>
      </c>
      <c r="N39" s="102">
        <f t="shared" si="6"/>
        <v>480</v>
      </c>
      <c r="O39" s="101">
        <v>190</v>
      </c>
      <c r="P39" s="101">
        <v>290</v>
      </c>
      <c r="Q39" s="103">
        <f t="shared" si="7"/>
        <v>910</v>
      </c>
      <c r="R39" s="107">
        <v>360</v>
      </c>
      <c r="S39" s="166">
        <v>550</v>
      </c>
    </row>
    <row r="40" spans="1:19" ht="37.5">
      <c r="A40" s="164"/>
      <c r="B40" s="96"/>
      <c r="C40" s="136" t="s">
        <v>301</v>
      </c>
      <c r="D40" s="123" t="s">
        <v>302</v>
      </c>
      <c r="E40" s="179">
        <f t="shared" si="1"/>
        <v>3150</v>
      </c>
      <c r="F40" s="101">
        <f t="shared" si="2"/>
        <v>1080</v>
      </c>
      <c r="G40" s="101">
        <f t="shared" si="3"/>
        <v>2070</v>
      </c>
      <c r="H40" s="102">
        <f t="shared" si="4"/>
        <v>850</v>
      </c>
      <c r="I40" s="101">
        <v>292</v>
      </c>
      <c r="J40" s="101">
        <v>558</v>
      </c>
      <c r="K40" s="102">
        <f t="shared" si="5"/>
        <v>700</v>
      </c>
      <c r="L40" s="101">
        <v>240</v>
      </c>
      <c r="M40" s="101">
        <v>460</v>
      </c>
      <c r="N40" s="102">
        <f t="shared" si="6"/>
        <v>750</v>
      </c>
      <c r="O40" s="101">
        <v>257</v>
      </c>
      <c r="P40" s="101">
        <v>493</v>
      </c>
      <c r="Q40" s="103">
        <f t="shared" si="7"/>
        <v>850</v>
      </c>
      <c r="R40" s="107">
        <v>291</v>
      </c>
      <c r="S40" s="166">
        <v>559</v>
      </c>
    </row>
    <row r="41" spans="1:19" ht="56.25">
      <c r="A41" s="164"/>
      <c r="B41" s="96"/>
      <c r="C41" s="137" t="s">
        <v>303</v>
      </c>
      <c r="D41" s="124" t="s">
        <v>304</v>
      </c>
      <c r="E41" s="179">
        <f t="shared" si="1"/>
        <v>6000</v>
      </c>
      <c r="F41" s="101">
        <f t="shared" si="2"/>
        <v>1970</v>
      </c>
      <c r="G41" s="101">
        <f t="shared" si="3"/>
        <v>4030</v>
      </c>
      <c r="H41" s="102">
        <f t="shared" si="4"/>
        <v>1620</v>
      </c>
      <c r="I41" s="101">
        <v>532</v>
      </c>
      <c r="J41" s="101">
        <v>1088</v>
      </c>
      <c r="K41" s="102">
        <f t="shared" si="5"/>
        <v>1500</v>
      </c>
      <c r="L41" s="101">
        <v>493</v>
      </c>
      <c r="M41" s="101">
        <v>1007</v>
      </c>
      <c r="N41" s="102">
        <f t="shared" si="6"/>
        <v>1200</v>
      </c>
      <c r="O41" s="101">
        <v>394</v>
      </c>
      <c r="P41" s="101">
        <v>806</v>
      </c>
      <c r="Q41" s="103">
        <f t="shared" si="7"/>
        <v>1680</v>
      </c>
      <c r="R41" s="107">
        <v>551</v>
      </c>
      <c r="S41" s="166">
        <v>1129</v>
      </c>
    </row>
    <row r="42" spans="1:20" s="109" customFormat="1" ht="37.5">
      <c r="A42" s="164">
        <v>2</v>
      </c>
      <c r="B42" s="96">
        <v>2</v>
      </c>
      <c r="C42" s="180"/>
      <c r="D42" s="100" t="s">
        <v>117</v>
      </c>
      <c r="E42" s="108">
        <f>SUM(E43:E59)</f>
        <v>25410</v>
      </c>
      <c r="F42" s="108">
        <f aca="true" t="shared" si="8" ref="F42:S42">SUM(F43:F59)</f>
        <v>5084</v>
      </c>
      <c r="G42" s="108">
        <f t="shared" si="8"/>
        <v>20326</v>
      </c>
      <c r="H42" s="108">
        <f t="shared" si="8"/>
        <v>6203</v>
      </c>
      <c r="I42" s="108">
        <f t="shared" si="8"/>
        <v>1241</v>
      </c>
      <c r="J42" s="108">
        <f t="shared" si="8"/>
        <v>4962</v>
      </c>
      <c r="K42" s="108">
        <f t="shared" si="8"/>
        <v>6202</v>
      </c>
      <c r="L42" s="108">
        <f t="shared" si="8"/>
        <v>1241</v>
      </c>
      <c r="M42" s="108">
        <f t="shared" si="8"/>
        <v>4961</v>
      </c>
      <c r="N42" s="108">
        <f t="shared" si="8"/>
        <v>6502</v>
      </c>
      <c r="O42" s="108">
        <f t="shared" si="8"/>
        <v>1301</v>
      </c>
      <c r="P42" s="108">
        <f t="shared" si="8"/>
        <v>5201</v>
      </c>
      <c r="Q42" s="108">
        <f t="shared" si="8"/>
        <v>6503</v>
      </c>
      <c r="R42" s="108">
        <f t="shared" si="8"/>
        <v>1301</v>
      </c>
      <c r="S42" s="195">
        <f t="shared" si="8"/>
        <v>5202</v>
      </c>
      <c r="T42" s="95"/>
    </row>
    <row r="43" spans="1:19" ht="37.5">
      <c r="A43" s="164"/>
      <c r="B43" s="96"/>
      <c r="C43" s="199" t="s">
        <v>259</v>
      </c>
      <c r="D43" s="126" t="s">
        <v>260</v>
      </c>
      <c r="E43" s="200">
        <f>F43+G43</f>
        <v>500</v>
      </c>
      <c r="F43" s="201">
        <f>I43+L43+O43+R43</f>
        <v>100</v>
      </c>
      <c r="G43" s="201">
        <f>J43+M43+P43+S43</f>
        <v>400</v>
      </c>
      <c r="H43" s="202">
        <f>I43+J43</f>
        <v>0</v>
      </c>
      <c r="I43" s="202">
        <f>J43+K43</f>
        <v>0</v>
      </c>
      <c r="J43" s="202">
        <f>K43+L43</f>
        <v>0</v>
      </c>
      <c r="K43" s="202">
        <f>L43+M43</f>
        <v>0</v>
      </c>
      <c r="L43" s="201">
        <v>0</v>
      </c>
      <c r="M43" s="201">
        <v>0</v>
      </c>
      <c r="N43" s="202">
        <f aca="true" t="shared" si="9" ref="N43:N59">O43+P43</f>
        <v>250</v>
      </c>
      <c r="O43" s="201">
        <v>50</v>
      </c>
      <c r="P43" s="201">
        <v>200</v>
      </c>
      <c r="Q43" s="203">
        <f aca="true" t="shared" si="10" ref="Q43:Q59">R43+S43</f>
        <v>250</v>
      </c>
      <c r="R43" s="204">
        <v>50</v>
      </c>
      <c r="S43" s="205">
        <v>200</v>
      </c>
    </row>
    <row r="44" spans="1:19" ht="37.5">
      <c r="A44" s="164"/>
      <c r="B44" s="96"/>
      <c r="C44" s="122" t="s">
        <v>263</v>
      </c>
      <c r="D44" s="126" t="s">
        <v>264</v>
      </c>
      <c r="E44" s="200">
        <f aca="true" t="shared" si="11" ref="E44:E59">F44+G44</f>
        <v>500</v>
      </c>
      <c r="F44" s="63">
        <f aca="true" t="shared" si="12" ref="F44:F59">I44+L44+O44+R44</f>
        <v>100</v>
      </c>
      <c r="G44" s="63">
        <f aca="true" t="shared" si="13" ref="G44:G59">J44+M44+P44+S44</f>
        <v>400</v>
      </c>
      <c r="H44" s="202">
        <f aca="true" t="shared" si="14" ref="H44:H59">I44+J44</f>
        <v>125</v>
      </c>
      <c r="I44" s="201">
        <v>25</v>
      </c>
      <c r="J44" s="63">
        <v>100</v>
      </c>
      <c r="K44" s="62">
        <f aca="true" t="shared" si="15" ref="K44:K59">L44+M44</f>
        <v>125</v>
      </c>
      <c r="L44" s="63">
        <v>25</v>
      </c>
      <c r="M44" s="63">
        <v>100</v>
      </c>
      <c r="N44" s="62">
        <f t="shared" si="9"/>
        <v>125</v>
      </c>
      <c r="O44" s="63">
        <v>25</v>
      </c>
      <c r="P44" s="63">
        <v>100</v>
      </c>
      <c r="Q44" s="62">
        <f t="shared" si="10"/>
        <v>125</v>
      </c>
      <c r="R44" s="63">
        <v>25</v>
      </c>
      <c r="S44" s="167">
        <v>100</v>
      </c>
    </row>
    <row r="45" spans="1:19" ht="37.5">
      <c r="A45" s="164"/>
      <c r="B45" s="96"/>
      <c r="C45" s="122" t="s">
        <v>269</v>
      </c>
      <c r="D45" s="126" t="s">
        <v>270</v>
      </c>
      <c r="E45" s="200">
        <f t="shared" si="11"/>
        <v>200</v>
      </c>
      <c r="F45" s="63">
        <f t="shared" si="12"/>
        <v>40</v>
      </c>
      <c r="G45" s="63">
        <f t="shared" si="13"/>
        <v>160</v>
      </c>
      <c r="H45" s="202">
        <f t="shared" si="14"/>
        <v>50</v>
      </c>
      <c r="I45" s="201">
        <v>10</v>
      </c>
      <c r="J45" s="63">
        <v>40</v>
      </c>
      <c r="K45" s="62">
        <f t="shared" si="15"/>
        <v>50</v>
      </c>
      <c r="L45" s="63">
        <v>10</v>
      </c>
      <c r="M45" s="63">
        <v>40</v>
      </c>
      <c r="N45" s="62">
        <f t="shared" si="9"/>
        <v>50</v>
      </c>
      <c r="O45" s="63">
        <v>10</v>
      </c>
      <c r="P45" s="63">
        <v>40</v>
      </c>
      <c r="Q45" s="62">
        <f t="shared" si="10"/>
        <v>50</v>
      </c>
      <c r="R45" s="63">
        <v>10</v>
      </c>
      <c r="S45" s="167">
        <v>40</v>
      </c>
    </row>
    <row r="46" spans="1:19" ht="37.5">
      <c r="A46" s="164"/>
      <c r="B46" s="96"/>
      <c r="C46" s="122" t="s">
        <v>271</v>
      </c>
      <c r="D46" s="126" t="s">
        <v>272</v>
      </c>
      <c r="E46" s="200">
        <f t="shared" si="11"/>
        <v>300</v>
      </c>
      <c r="F46" s="63">
        <f t="shared" si="12"/>
        <v>60</v>
      </c>
      <c r="G46" s="63">
        <f t="shared" si="13"/>
        <v>240</v>
      </c>
      <c r="H46" s="202">
        <f t="shared" si="14"/>
        <v>75</v>
      </c>
      <c r="I46" s="201">
        <v>15</v>
      </c>
      <c r="J46" s="63">
        <v>60</v>
      </c>
      <c r="K46" s="62">
        <f t="shared" si="15"/>
        <v>75</v>
      </c>
      <c r="L46" s="63">
        <v>15</v>
      </c>
      <c r="M46" s="63">
        <v>60</v>
      </c>
      <c r="N46" s="62">
        <f t="shared" si="9"/>
        <v>75</v>
      </c>
      <c r="O46" s="63">
        <v>15</v>
      </c>
      <c r="P46" s="63">
        <v>60</v>
      </c>
      <c r="Q46" s="62">
        <f t="shared" si="10"/>
        <v>75</v>
      </c>
      <c r="R46" s="63">
        <v>15</v>
      </c>
      <c r="S46" s="167">
        <v>60</v>
      </c>
    </row>
    <row r="47" spans="1:19" ht="56.25">
      <c r="A47" s="164"/>
      <c r="B47" s="96"/>
      <c r="C47" s="122" t="s">
        <v>273</v>
      </c>
      <c r="D47" s="126" t="s">
        <v>274</v>
      </c>
      <c r="E47" s="200">
        <f t="shared" si="11"/>
        <v>1100</v>
      </c>
      <c r="F47" s="63">
        <f t="shared" si="12"/>
        <v>220</v>
      </c>
      <c r="G47" s="63">
        <f t="shared" si="13"/>
        <v>880</v>
      </c>
      <c r="H47" s="202">
        <f t="shared" si="14"/>
        <v>275</v>
      </c>
      <c r="I47" s="201">
        <v>55</v>
      </c>
      <c r="J47" s="63">
        <v>220</v>
      </c>
      <c r="K47" s="62">
        <f t="shared" si="15"/>
        <v>275</v>
      </c>
      <c r="L47" s="63">
        <v>55</v>
      </c>
      <c r="M47" s="63">
        <v>220</v>
      </c>
      <c r="N47" s="62">
        <f t="shared" si="9"/>
        <v>275</v>
      </c>
      <c r="O47" s="63">
        <v>55</v>
      </c>
      <c r="P47" s="63">
        <v>220</v>
      </c>
      <c r="Q47" s="62">
        <f t="shared" si="10"/>
        <v>275</v>
      </c>
      <c r="R47" s="63">
        <v>55</v>
      </c>
      <c r="S47" s="167">
        <v>220</v>
      </c>
    </row>
    <row r="48" spans="1:19" ht="37.5">
      <c r="A48" s="164"/>
      <c r="B48" s="96"/>
      <c r="C48" s="122" t="s">
        <v>305</v>
      </c>
      <c r="D48" s="126" t="s">
        <v>306</v>
      </c>
      <c r="E48" s="200">
        <f t="shared" si="11"/>
        <v>4200</v>
      </c>
      <c r="F48" s="63">
        <f t="shared" si="12"/>
        <v>840</v>
      </c>
      <c r="G48" s="63">
        <f t="shared" si="13"/>
        <v>3360</v>
      </c>
      <c r="H48" s="202">
        <f t="shared" si="14"/>
        <v>1050</v>
      </c>
      <c r="I48" s="201">
        <v>210</v>
      </c>
      <c r="J48" s="63">
        <v>840</v>
      </c>
      <c r="K48" s="62">
        <f t="shared" si="15"/>
        <v>1050</v>
      </c>
      <c r="L48" s="63">
        <v>210</v>
      </c>
      <c r="M48" s="63">
        <v>840</v>
      </c>
      <c r="N48" s="62">
        <f t="shared" si="9"/>
        <v>1050</v>
      </c>
      <c r="O48" s="63">
        <v>210</v>
      </c>
      <c r="P48" s="63">
        <v>840</v>
      </c>
      <c r="Q48" s="62">
        <f t="shared" si="10"/>
        <v>1050</v>
      </c>
      <c r="R48" s="63">
        <v>210</v>
      </c>
      <c r="S48" s="167">
        <v>840</v>
      </c>
    </row>
    <row r="49" spans="1:19" s="93" customFormat="1" ht="56.25">
      <c r="A49" s="164"/>
      <c r="B49" s="96"/>
      <c r="C49" s="122" t="s">
        <v>277</v>
      </c>
      <c r="D49" s="126" t="s">
        <v>278</v>
      </c>
      <c r="E49" s="200">
        <f t="shared" si="11"/>
        <v>4000</v>
      </c>
      <c r="F49" s="63">
        <f t="shared" si="12"/>
        <v>800</v>
      </c>
      <c r="G49" s="63">
        <f t="shared" si="13"/>
        <v>3200</v>
      </c>
      <c r="H49" s="202">
        <f t="shared" si="14"/>
        <v>1000</v>
      </c>
      <c r="I49" s="201">
        <v>200</v>
      </c>
      <c r="J49" s="63">
        <v>800</v>
      </c>
      <c r="K49" s="62">
        <f t="shared" si="15"/>
        <v>1000</v>
      </c>
      <c r="L49" s="63">
        <v>200</v>
      </c>
      <c r="M49" s="63">
        <v>800</v>
      </c>
      <c r="N49" s="62">
        <f t="shared" si="9"/>
        <v>1000</v>
      </c>
      <c r="O49" s="63">
        <v>200</v>
      </c>
      <c r="P49" s="63">
        <v>800</v>
      </c>
      <c r="Q49" s="62">
        <f t="shared" si="10"/>
        <v>1000</v>
      </c>
      <c r="R49" s="63">
        <v>200</v>
      </c>
      <c r="S49" s="167">
        <v>800</v>
      </c>
    </row>
    <row r="50" spans="1:19" s="93" customFormat="1" ht="37.5">
      <c r="A50" s="164"/>
      <c r="B50" s="96"/>
      <c r="C50" s="122" t="s">
        <v>279</v>
      </c>
      <c r="D50" s="126" t="s">
        <v>280</v>
      </c>
      <c r="E50" s="200">
        <f t="shared" si="11"/>
        <v>0</v>
      </c>
      <c r="F50" s="63">
        <f t="shared" si="12"/>
        <v>0</v>
      </c>
      <c r="G50" s="63">
        <f t="shared" si="13"/>
        <v>0</v>
      </c>
      <c r="H50" s="202">
        <f t="shared" si="14"/>
        <v>0</v>
      </c>
      <c r="I50" s="201"/>
      <c r="J50" s="63"/>
      <c r="K50" s="62">
        <f t="shared" si="15"/>
        <v>0</v>
      </c>
      <c r="L50" s="63"/>
      <c r="M50" s="63"/>
      <c r="N50" s="62">
        <f t="shared" si="9"/>
        <v>0</v>
      </c>
      <c r="O50" s="63"/>
      <c r="P50" s="63"/>
      <c r="Q50" s="62">
        <f t="shared" si="10"/>
        <v>0</v>
      </c>
      <c r="R50" s="63"/>
      <c r="S50" s="167"/>
    </row>
    <row r="51" spans="1:19" s="93" customFormat="1" ht="56.25">
      <c r="A51" s="164"/>
      <c r="B51" s="96"/>
      <c r="C51" s="122" t="s">
        <v>307</v>
      </c>
      <c r="D51" s="126" t="s">
        <v>308</v>
      </c>
      <c r="E51" s="200">
        <f t="shared" si="11"/>
        <v>260</v>
      </c>
      <c r="F51" s="63">
        <f t="shared" si="12"/>
        <v>52</v>
      </c>
      <c r="G51" s="63">
        <f t="shared" si="13"/>
        <v>208</v>
      </c>
      <c r="H51" s="202">
        <f t="shared" si="14"/>
        <v>40</v>
      </c>
      <c r="I51" s="201">
        <v>8</v>
      </c>
      <c r="J51" s="63">
        <v>32</v>
      </c>
      <c r="K51" s="62">
        <f t="shared" si="15"/>
        <v>40</v>
      </c>
      <c r="L51" s="63">
        <v>8</v>
      </c>
      <c r="M51" s="63">
        <v>32</v>
      </c>
      <c r="N51" s="62">
        <f t="shared" si="9"/>
        <v>90</v>
      </c>
      <c r="O51" s="63">
        <v>18</v>
      </c>
      <c r="P51" s="63">
        <v>72</v>
      </c>
      <c r="Q51" s="62">
        <f t="shared" si="10"/>
        <v>90</v>
      </c>
      <c r="R51" s="63">
        <v>18</v>
      </c>
      <c r="S51" s="167">
        <v>72</v>
      </c>
    </row>
    <row r="52" spans="1:19" s="93" customFormat="1" ht="37.5">
      <c r="A52" s="164"/>
      <c r="B52" s="96"/>
      <c r="C52" s="122" t="s">
        <v>309</v>
      </c>
      <c r="D52" s="126" t="s">
        <v>310</v>
      </c>
      <c r="E52" s="200">
        <f t="shared" si="11"/>
        <v>1100</v>
      </c>
      <c r="F52" s="63">
        <f t="shared" si="12"/>
        <v>220</v>
      </c>
      <c r="G52" s="63">
        <f t="shared" si="13"/>
        <v>880</v>
      </c>
      <c r="H52" s="202">
        <f t="shared" si="14"/>
        <v>275</v>
      </c>
      <c r="I52" s="201">
        <v>55</v>
      </c>
      <c r="J52" s="63">
        <v>220</v>
      </c>
      <c r="K52" s="62">
        <f t="shared" si="15"/>
        <v>275</v>
      </c>
      <c r="L52" s="63">
        <v>55</v>
      </c>
      <c r="M52" s="63">
        <v>220</v>
      </c>
      <c r="N52" s="62">
        <f t="shared" si="9"/>
        <v>275</v>
      </c>
      <c r="O52" s="63">
        <v>55</v>
      </c>
      <c r="P52" s="63">
        <v>220</v>
      </c>
      <c r="Q52" s="62">
        <f t="shared" si="10"/>
        <v>275</v>
      </c>
      <c r="R52" s="63">
        <v>55</v>
      </c>
      <c r="S52" s="167">
        <v>220</v>
      </c>
    </row>
    <row r="53" spans="1:19" s="93" customFormat="1" ht="37.5">
      <c r="A53" s="164"/>
      <c r="B53" s="96"/>
      <c r="C53" s="122" t="s">
        <v>311</v>
      </c>
      <c r="D53" s="126" t="s">
        <v>312</v>
      </c>
      <c r="E53" s="200">
        <f t="shared" si="11"/>
        <v>150</v>
      </c>
      <c r="F53" s="63">
        <f t="shared" si="12"/>
        <v>32</v>
      </c>
      <c r="G53" s="63">
        <f t="shared" si="13"/>
        <v>118</v>
      </c>
      <c r="H53" s="202">
        <f t="shared" si="14"/>
        <v>38</v>
      </c>
      <c r="I53" s="201">
        <v>8</v>
      </c>
      <c r="J53" s="63">
        <v>30</v>
      </c>
      <c r="K53" s="62">
        <f t="shared" si="15"/>
        <v>37</v>
      </c>
      <c r="L53" s="63">
        <v>8</v>
      </c>
      <c r="M53" s="63">
        <v>29</v>
      </c>
      <c r="N53" s="62">
        <f t="shared" si="9"/>
        <v>37</v>
      </c>
      <c r="O53" s="63">
        <v>8</v>
      </c>
      <c r="P53" s="63">
        <v>29</v>
      </c>
      <c r="Q53" s="62">
        <f t="shared" si="10"/>
        <v>38</v>
      </c>
      <c r="R53" s="63">
        <v>8</v>
      </c>
      <c r="S53" s="167">
        <v>30</v>
      </c>
    </row>
    <row r="54" spans="1:19" s="93" customFormat="1" ht="93.75">
      <c r="A54" s="164"/>
      <c r="B54" s="96"/>
      <c r="C54" s="122" t="s">
        <v>291</v>
      </c>
      <c r="D54" s="126" t="s">
        <v>292</v>
      </c>
      <c r="E54" s="200">
        <f t="shared" si="11"/>
        <v>600</v>
      </c>
      <c r="F54" s="63">
        <f t="shared" si="12"/>
        <v>120</v>
      </c>
      <c r="G54" s="63">
        <f t="shared" si="13"/>
        <v>480</v>
      </c>
      <c r="H54" s="202">
        <f t="shared" si="14"/>
        <v>150</v>
      </c>
      <c r="I54" s="201">
        <v>30</v>
      </c>
      <c r="J54" s="63">
        <v>120</v>
      </c>
      <c r="K54" s="62">
        <f t="shared" si="15"/>
        <v>150</v>
      </c>
      <c r="L54" s="63">
        <v>30</v>
      </c>
      <c r="M54" s="63">
        <v>120</v>
      </c>
      <c r="N54" s="62">
        <f t="shared" si="9"/>
        <v>150</v>
      </c>
      <c r="O54" s="63">
        <v>30</v>
      </c>
      <c r="P54" s="63">
        <v>120</v>
      </c>
      <c r="Q54" s="62">
        <f t="shared" si="10"/>
        <v>150</v>
      </c>
      <c r="R54" s="63">
        <v>30</v>
      </c>
      <c r="S54" s="167">
        <v>120</v>
      </c>
    </row>
    <row r="55" spans="1:19" s="93" customFormat="1" ht="37.5">
      <c r="A55" s="164"/>
      <c r="B55" s="96"/>
      <c r="C55" s="122" t="s">
        <v>293</v>
      </c>
      <c r="D55" s="126" t="s">
        <v>294</v>
      </c>
      <c r="E55" s="200">
        <f t="shared" si="11"/>
        <v>2000</v>
      </c>
      <c r="F55" s="63">
        <f t="shared" si="12"/>
        <v>400</v>
      </c>
      <c r="G55" s="63">
        <f t="shared" si="13"/>
        <v>1600</v>
      </c>
      <c r="H55" s="202">
        <f t="shared" si="14"/>
        <v>500</v>
      </c>
      <c r="I55" s="201">
        <v>100</v>
      </c>
      <c r="J55" s="63">
        <v>400</v>
      </c>
      <c r="K55" s="62">
        <f t="shared" si="15"/>
        <v>500</v>
      </c>
      <c r="L55" s="63">
        <v>100</v>
      </c>
      <c r="M55" s="63">
        <v>400</v>
      </c>
      <c r="N55" s="62">
        <f t="shared" si="9"/>
        <v>500</v>
      </c>
      <c r="O55" s="63">
        <v>100</v>
      </c>
      <c r="P55" s="63">
        <v>400</v>
      </c>
      <c r="Q55" s="62">
        <f t="shared" si="10"/>
        <v>500</v>
      </c>
      <c r="R55" s="63">
        <v>100</v>
      </c>
      <c r="S55" s="167">
        <v>400</v>
      </c>
    </row>
    <row r="56" spans="1:19" s="93" customFormat="1" ht="56.25">
      <c r="A56" s="164"/>
      <c r="B56" s="96"/>
      <c r="C56" s="122" t="s">
        <v>295</v>
      </c>
      <c r="D56" s="126" t="s">
        <v>296</v>
      </c>
      <c r="E56" s="200">
        <f t="shared" si="11"/>
        <v>3500</v>
      </c>
      <c r="F56" s="63">
        <f t="shared" si="12"/>
        <v>700</v>
      </c>
      <c r="G56" s="63">
        <f t="shared" si="13"/>
        <v>2800</v>
      </c>
      <c r="H56" s="202">
        <f t="shared" si="14"/>
        <v>875</v>
      </c>
      <c r="I56" s="201">
        <v>175</v>
      </c>
      <c r="J56" s="63">
        <v>700</v>
      </c>
      <c r="K56" s="62">
        <f t="shared" si="15"/>
        <v>875</v>
      </c>
      <c r="L56" s="63">
        <v>175</v>
      </c>
      <c r="M56" s="63">
        <v>700</v>
      </c>
      <c r="N56" s="62">
        <f t="shared" si="9"/>
        <v>875</v>
      </c>
      <c r="O56" s="63">
        <v>175</v>
      </c>
      <c r="P56" s="63">
        <v>700</v>
      </c>
      <c r="Q56" s="62">
        <f t="shared" si="10"/>
        <v>875</v>
      </c>
      <c r="R56" s="63">
        <v>175</v>
      </c>
      <c r="S56" s="167">
        <v>700</v>
      </c>
    </row>
    <row r="57" spans="1:19" s="93" customFormat="1" ht="37.5">
      <c r="A57" s="164"/>
      <c r="B57" s="96"/>
      <c r="C57" s="122" t="s">
        <v>297</v>
      </c>
      <c r="D57" s="126" t="s">
        <v>298</v>
      </c>
      <c r="E57" s="200">
        <f t="shared" si="11"/>
        <v>2200</v>
      </c>
      <c r="F57" s="63">
        <f t="shared" si="12"/>
        <v>440</v>
      </c>
      <c r="G57" s="63">
        <f t="shared" si="13"/>
        <v>1760</v>
      </c>
      <c r="H57" s="202">
        <f t="shared" si="14"/>
        <v>550</v>
      </c>
      <c r="I57" s="201">
        <v>110</v>
      </c>
      <c r="J57" s="63">
        <v>440</v>
      </c>
      <c r="K57" s="62">
        <f t="shared" si="15"/>
        <v>550</v>
      </c>
      <c r="L57" s="63">
        <v>110</v>
      </c>
      <c r="M57" s="63">
        <v>440</v>
      </c>
      <c r="N57" s="62">
        <f t="shared" si="9"/>
        <v>550</v>
      </c>
      <c r="O57" s="63">
        <v>110</v>
      </c>
      <c r="P57" s="63">
        <v>440</v>
      </c>
      <c r="Q57" s="62">
        <f t="shared" si="10"/>
        <v>550</v>
      </c>
      <c r="R57" s="63">
        <v>110</v>
      </c>
      <c r="S57" s="167">
        <v>440</v>
      </c>
    </row>
    <row r="58" spans="1:19" s="93" customFormat="1" ht="37.5">
      <c r="A58" s="164"/>
      <c r="B58" s="96"/>
      <c r="C58" s="122" t="s">
        <v>313</v>
      </c>
      <c r="D58" s="126" t="s">
        <v>314</v>
      </c>
      <c r="E58" s="200">
        <f t="shared" si="11"/>
        <v>4200</v>
      </c>
      <c r="F58" s="63">
        <f t="shared" si="12"/>
        <v>840</v>
      </c>
      <c r="G58" s="63">
        <f t="shared" si="13"/>
        <v>3360</v>
      </c>
      <c r="H58" s="202">
        <f t="shared" si="14"/>
        <v>1050</v>
      </c>
      <c r="I58" s="201">
        <v>210</v>
      </c>
      <c r="J58" s="63">
        <v>840</v>
      </c>
      <c r="K58" s="62">
        <f t="shared" si="15"/>
        <v>1050</v>
      </c>
      <c r="L58" s="63">
        <v>210</v>
      </c>
      <c r="M58" s="63">
        <v>840</v>
      </c>
      <c r="N58" s="62">
        <f t="shared" si="9"/>
        <v>1050</v>
      </c>
      <c r="O58" s="63">
        <v>210</v>
      </c>
      <c r="P58" s="63">
        <v>840</v>
      </c>
      <c r="Q58" s="62">
        <f t="shared" si="10"/>
        <v>1050</v>
      </c>
      <c r="R58" s="63">
        <v>210</v>
      </c>
      <c r="S58" s="167">
        <v>840</v>
      </c>
    </row>
    <row r="59" spans="1:19" s="93" customFormat="1" ht="37.5">
      <c r="A59" s="164"/>
      <c r="B59" s="96"/>
      <c r="C59" s="122" t="s">
        <v>315</v>
      </c>
      <c r="D59" s="126" t="s">
        <v>316</v>
      </c>
      <c r="E59" s="200">
        <f t="shared" si="11"/>
        <v>600</v>
      </c>
      <c r="F59" s="63">
        <f t="shared" si="12"/>
        <v>120</v>
      </c>
      <c r="G59" s="63">
        <f t="shared" si="13"/>
        <v>480</v>
      </c>
      <c r="H59" s="202">
        <f t="shared" si="14"/>
        <v>150</v>
      </c>
      <c r="I59" s="201">
        <v>30</v>
      </c>
      <c r="J59" s="63">
        <v>120</v>
      </c>
      <c r="K59" s="62">
        <f t="shared" si="15"/>
        <v>150</v>
      </c>
      <c r="L59" s="63">
        <v>30</v>
      </c>
      <c r="M59" s="63">
        <v>120</v>
      </c>
      <c r="N59" s="62">
        <f t="shared" si="9"/>
        <v>150</v>
      </c>
      <c r="O59" s="63">
        <v>30</v>
      </c>
      <c r="P59" s="63">
        <v>120</v>
      </c>
      <c r="Q59" s="62">
        <f t="shared" si="10"/>
        <v>150</v>
      </c>
      <c r="R59" s="63">
        <v>30</v>
      </c>
      <c r="S59" s="167">
        <v>120</v>
      </c>
    </row>
    <row r="60" spans="1:19" s="93" customFormat="1" ht="37.5">
      <c r="A60" s="168">
        <v>3</v>
      </c>
      <c r="B60" s="206">
        <v>52</v>
      </c>
      <c r="C60" s="90"/>
      <c r="D60" s="171" t="s">
        <v>65</v>
      </c>
      <c r="E60" s="91">
        <f>SUM(E61:E71)</f>
        <v>17100</v>
      </c>
      <c r="F60" s="91">
        <f aca="true" t="shared" si="16" ref="F60:S60">SUM(F61:F71)</f>
        <v>4264</v>
      </c>
      <c r="G60" s="91">
        <f t="shared" si="16"/>
        <v>12836</v>
      </c>
      <c r="H60" s="91">
        <f t="shared" si="16"/>
        <v>4275</v>
      </c>
      <c r="I60" s="91">
        <f t="shared" si="16"/>
        <v>1066</v>
      </c>
      <c r="J60" s="91">
        <f t="shared" si="16"/>
        <v>3209</v>
      </c>
      <c r="K60" s="91">
        <f t="shared" si="16"/>
        <v>4275</v>
      </c>
      <c r="L60" s="91">
        <f t="shared" si="16"/>
        <v>1066</v>
      </c>
      <c r="M60" s="91">
        <f t="shared" si="16"/>
        <v>3209</v>
      </c>
      <c r="N60" s="91">
        <f t="shared" si="16"/>
        <v>4275</v>
      </c>
      <c r="O60" s="91">
        <f t="shared" si="16"/>
        <v>1066</v>
      </c>
      <c r="P60" s="91">
        <f t="shared" si="16"/>
        <v>3209</v>
      </c>
      <c r="Q60" s="91">
        <f t="shared" si="16"/>
        <v>4275</v>
      </c>
      <c r="R60" s="91">
        <f t="shared" si="16"/>
        <v>1066</v>
      </c>
      <c r="S60" s="165">
        <f t="shared" si="16"/>
        <v>3209</v>
      </c>
    </row>
    <row r="61" spans="1:19" s="93" customFormat="1" ht="37.5">
      <c r="A61" s="164"/>
      <c r="B61" s="96"/>
      <c r="C61" s="138" t="s">
        <v>259</v>
      </c>
      <c r="D61" s="125" t="s">
        <v>260</v>
      </c>
      <c r="E61" s="91">
        <f>F61+G61</f>
        <v>500</v>
      </c>
      <c r="F61" s="63">
        <f aca="true" t="shared" si="17" ref="F61:G63">I61+L61+O61+R61</f>
        <v>124</v>
      </c>
      <c r="G61" s="63">
        <f t="shared" si="17"/>
        <v>376</v>
      </c>
      <c r="H61" s="62">
        <f>I61+J61</f>
        <v>125</v>
      </c>
      <c r="I61" s="63">
        <v>31</v>
      </c>
      <c r="J61" s="63">
        <v>94</v>
      </c>
      <c r="K61" s="62">
        <f>L61+M61</f>
        <v>125</v>
      </c>
      <c r="L61" s="63">
        <v>31</v>
      </c>
      <c r="M61" s="63">
        <v>94</v>
      </c>
      <c r="N61" s="62">
        <f>O61+P61</f>
        <v>125</v>
      </c>
      <c r="O61" s="63">
        <v>31</v>
      </c>
      <c r="P61" s="63">
        <v>94</v>
      </c>
      <c r="Q61" s="62">
        <f>R61+S61</f>
        <v>125</v>
      </c>
      <c r="R61" s="63">
        <v>31</v>
      </c>
      <c r="S61" s="167">
        <v>94</v>
      </c>
    </row>
    <row r="62" spans="1:19" s="93" customFormat="1" ht="37.5">
      <c r="A62" s="164"/>
      <c r="B62" s="96"/>
      <c r="C62" s="135" t="s">
        <v>267</v>
      </c>
      <c r="D62" s="123" t="s">
        <v>268</v>
      </c>
      <c r="E62" s="91">
        <f aca="true" t="shared" si="18" ref="E62:E71">F62+G62</f>
        <v>500</v>
      </c>
      <c r="F62" s="63">
        <f t="shared" si="17"/>
        <v>124</v>
      </c>
      <c r="G62" s="63">
        <f t="shared" si="17"/>
        <v>376</v>
      </c>
      <c r="H62" s="62">
        <f aca="true" t="shared" si="19" ref="H62:H71">I62+J62</f>
        <v>125</v>
      </c>
      <c r="I62" s="63">
        <v>31</v>
      </c>
      <c r="J62" s="63">
        <v>94</v>
      </c>
      <c r="K62" s="62">
        <f aca="true" t="shared" si="20" ref="K62:K71">L62+M62</f>
        <v>125</v>
      </c>
      <c r="L62" s="63">
        <v>31</v>
      </c>
      <c r="M62" s="63">
        <v>94</v>
      </c>
      <c r="N62" s="62">
        <f aca="true" t="shared" si="21" ref="N62:N71">O62+P62</f>
        <v>125</v>
      </c>
      <c r="O62" s="63">
        <v>31</v>
      </c>
      <c r="P62" s="63">
        <v>94</v>
      </c>
      <c r="Q62" s="62">
        <f aca="true" t="shared" si="22" ref="Q62:Q71">R62+S62</f>
        <v>125</v>
      </c>
      <c r="R62" s="63">
        <v>31</v>
      </c>
      <c r="S62" s="167">
        <v>94</v>
      </c>
    </row>
    <row r="63" spans="1:19" s="93" customFormat="1" ht="37.5">
      <c r="A63" s="164"/>
      <c r="B63" s="96"/>
      <c r="C63" s="135" t="s">
        <v>275</v>
      </c>
      <c r="D63" s="123" t="s">
        <v>276</v>
      </c>
      <c r="E63" s="91">
        <f t="shared" si="18"/>
        <v>8000</v>
      </c>
      <c r="F63" s="63">
        <f t="shared" si="17"/>
        <v>2000</v>
      </c>
      <c r="G63" s="63">
        <f t="shared" si="17"/>
        <v>6000</v>
      </c>
      <c r="H63" s="62">
        <f t="shared" si="19"/>
        <v>2000</v>
      </c>
      <c r="I63" s="63">
        <v>500</v>
      </c>
      <c r="J63" s="63">
        <v>1500</v>
      </c>
      <c r="K63" s="62">
        <f t="shared" si="20"/>
        <v>2000</v>
      </c>
      <c r="L63" s="63">
        <v>500</v>
      </c>
      <c r="M63" s="63">
        <v>1500</v>
      </c>
      <c r="N63" s="62">
        <f t="shared" si="21"/>
        <v>2000</v>
      </c>
      <c r="O63" s="63">
        <v>500</v>
      </c>
      <c r="P63" s="63">
        <v>1500</v>
      </c>
      <c r="Q63" s="62">
        <f t="shared" si="22"/>
        <v>2000</v>
      </c>
      <c r="R63" s="63">
        <v>500</v>
      </c>
      <c r="S63" s="167">
        <v>1500</v>
      </c>
    </row>
    <row r="64" spans="1:19" s="93" customFormat="1" ht="56.25">
      <c r="A64" s="164"/>
      <c r="B64" s="96"/>
      <c r="C64" s="139" t="s">
        <v>277</v>
      </c>
      <c r="D64" s="125" t="s">
        <v>278</v>
      </c>
      <c r="E64" s="91">
        <f t="shared" si="18"/>
        <v>500</v>
      </c>
      <c r="F64" s="63">
        <f aca="true" t="shared" si="23" ref="F64:F71">I64+L64+O64+R64</f>
        <v>124</v>
      </c>
      <c r="G64" s="63">
        <f aca="true" t="shared" si="24" ref="G64:G71">J64+M64+P64+S64</f>
        <v>376</v>
      </c>
      <c r="H64" s="62">
        <f t="shared" si="19"/>
        <v>125</v>
      </c>
      <c r="I64" s="63">
        <v>31</v>
      </c>
      <c r="J64" s="63">
        <v>94</v>
      </c>
      <c r="K64" s="62">
        <f t="shared" si="20"/>
        <v>125</v>
      </c>
      <c r="L64" s="63">
        <v>31</v>
      </c>
      <c r="M64" s="63">
        <v>94</v>
      </c>
      <c r="N64" s="62">
        <f t="shared" si="21"/>
        <v>125</v>
      </c>
      <c r="O64" s="63">
        <v>31</v>
      </c>
      <c r="P64" s="63">
        <v>94</v>
      </c>
      <c r="Q64" s="62">
        <f t="shared" si="22"/>
        <v>125</v>
      </c>
      <c r="R64" s="63">
        <v>31</v>
      </c>
      <c r="S64" s="167">
        <v>94</v>
      </c>
    </row>
    <row r="65" spans="1:19" s="93" customFormat="1" ht="37.5">
      <c r="A65" s="164"/>
      <c r="B65" s="96"/>
      <c r="C65" s="139" t="s">
        <v>279</v>
      </c>
      <c r="D65" s="125" t="s">
        <v>280</v>
      </c>
      <c r="E65" s="91">
        <f t="shared" si="18"/>
        <v>500</v>
      </c>
      <c r="F65" s="63">
        <f t="shared" si="23"/>
        <v>124</v>
      </c>
      <c r="G65" s="63">
        <f t="shared" si="24"/>
        <v>376</v>
      </c>
      <c r="H65" s="62">
        <f t="shared" si="19"/>
        <v>125</v>
      </c>
      <c r="I65" s="63">
        <v>31</v>
      </c>
      <c r="J65" s="63">
        <v>94</v>
      </c>
      <c r="K65" s="62">
        <f t="shared" si="20"/>
        <v>125</v>
      </c>
      <c r="L65" s="63">
        <v>31</v>
      </c>
      <c r="M65" s="63">
        <v>94</v>
      </c>
      <c r="N65" s="62">
        <f t="shared" si="21"/>
        <v>125</v>
      </c>
      <c r="O65" s="63">
        <v>31</v>
      </c>
      <c r="P65" s="63">
        <v>94</v>
      </c>
      <c r="Q65" s="62">
        <f t="shared" si="22"/>
        <v>125</v>
      </c>
      <c r="R65" s="63">
        <v>31</v>
      </c>
      <c r="S65" s="167">
        <v>94</v>
      </c>
    </row>
    <row r="66" spans="1:19" s="93" customFormat="1" ht="56.25">
      <c r="A66" s="164"/>
      <c r="B66" s="96"/>
      <c r="C66" s="135" t="s">
        <v>285</v>
      </c>
      <c r="D66" s="123" t="s">
        <v>286</v>
      </c>
      <c r="E66" s="91">
        <f t="shared" si="18"/>
        <v>2000</v>
      </c>
      <c r="F66" s="63">
        <f t="shared" si="23"/>
        <v>500</v>
      </c>
      <c r="G66" s="63">
        <f t="shared" si="24"/>
        <v>1500</v>
      </c>
      <c r="H66" s="62">
        <f t="shared" si="19"/>
        <v>500</v>
      </c>
      <c r="I66" s="63">
        <v>125</v>
      </c>
      <c r="J66" s="63">
        <v>375</v>
      </c>
      <c r="K66" s="62">
        <f t="shared" si="20"/>
        <v>500</v>
      </c>
      <c r="L66" s="63">
        <v>125</v>
      </c>
      <c r="M66" s="63">
        <v>375</v>
      </c>
      <c r="N66" s="62">
        <f t="shared" si="21"/>
        <v>500</v>
      </c>
      <c r="O66" s="63">
        <v>125</v>
      </c>
      <c r="P66" s="63">
        <v>375</v>
      </c>
      <c r="Q66" s="62">
        <f t="shared" si="22"/>
        <v>500</v>
      </c>
      <c r="R66" s="63">
        <v>125</v>
      </c>
      <c r="S66" s="167">
        <v>375</v>
      </c>
    </row>
    <row r="67" spans="1:19" s="93" customFormat="1" ht="37.5">
      <c r="A67" s="164"/>
      <c r="B67" s="96"/>
      <c r="C67" s="135" t="s">
        <v>289</v>
      </c>
      <c r="D67" s="123" t="s">
        <v>290</v>
      </c>
      <c r="E67" s="91">
        <f t="shared" si="18"/>
        <v>300</v>
      </c>
      <c r="F67" s="63">
        <f t="shared" si="23"/>
        <v>72</v>
      </c>
      <c r="G67" s="63">
        <f t="shared" si="24"/>
        <v>228</v>
      </c>
      <c r="H67" s="62">
        <f t="shared" si="19"/>
        <v>75</v>
      </c>
      <c r="I67" s="63">
        <v>18</v>
      </c>
      <c r="J67" s="63">
        <v>57</v>
      </c>
      <c r="K67" s="62">
        <f t="shared" si="20"/>
        <v>75</v>
      </c>
      <c r="L67" s="63">
        <v>18</v>
      </c>
      <c r="M67" s="63">
        <v>57</v>
      </c>
      <c r="N67" s="62">
        <f t="shared" si="21"/>
        <v>75</v>
      </c>
      <c r="O67" s="63">
        <v>18</v>
      </c>
      <c r="P67" s="63">
        <v>57</v>
      </c>
      <c r="Q67" s="62">
        <f t="shared" si="22"/>
        <v>75</v>
      </c>
      <c r="R67" s="63">
        <v>18</v>
      </c>
      <c r="S67" s="167">
        <v>57</v>
      </c>
    </row>
    <row r="68" spans="1:19" s="93" customFormat="1" ht="93.75">
      <c r="A68" s="164"/>
      <c r="B68" s="96"/>
      <c r="C68" s="135" t="s">
        <v>291</v>
      </c>
      <c r="D68" s="123" t="s">
        <v>292</v>
      </c>
      <c r="E68" s="91">
        <f t="shared" si="18"/>
        <v>1000</v>
      </c>
      <c r="F68" s="63">
        <f t="shared" si="23"/>
        <v>248</v>
      </c>
      <c r="G68" s="63">
        <f t="shared" si="24"/>
        <v>752</v>
      </c>
      <c r="H68" s="62">
        <f t="shared" si="19"/>
        <v>250</v>
      </c>
      <c r="I68" s="63">
        <v>62</v>
      </c>
      <c r="J68" s="63">
        <v>188</v>
      </c>
      <c r="K68" s="62">
        <f t="shared" si="20"/>
        <v>250</v>
      </c>
      <c r="L68" s="63">
        <v>62</v>
      </c>
      <c r="M68" s="63">
        <v>188</v>
      </c>
      <c r="N68" s="62">
        <f t="shared" si="21"/>
        <v>250</v>
      </c>
      <c r="O68" s="63">
        <v>62</v>
      </c>
      <c r="P68" s="63">
        <v>188</v>
      </c>
      <c r="Q68" s="62">
        <f t="shared" si="22"/>
        <v>250</v>
      </c>
      <c r="R68" s="63">
        <v>62</v>
      </c>
      <c r="S68" s="167">
        <v>188</v>
      </c>
    </row>
    <row r="69" spans="1:19" s="93" customFormat="1" ht="37.5">
      <c r="A69" s="164"/>
      <c r="B69" s="96"/>
      <c r="C69" s="139" t="s">
        <v>293</v>
      </c>
      <c r="D69" s="125" t="s">
        <v>294</v>
      </c>
      <c r="E69" s="91">
        <f t="shared" si="18"/>
        <v>2000</v>
      </c>
      <c r="F69" s="63">
        <f t="shared" si="23"/>
        <v>500</v>
      </c>
      <c r="G69" s="63">
        <f t="shared" si="24"/>
        <v>1500</v>
      </c>
      <c r="H69" s="62">
        <f t="shared" si="19"/>
        <v>500</v>
      </c>
      <c r="I69" s="63">
        <v>125</v>
      </c>
      <c r="J69" s="63">
        <v>375</v>
      </c>
      <c r="K69" s="62">
        <f t="shared" si="20"/>
        <v>500</v>
      </c>
      <c r="L69" s="63">
        <v>125</v>
      </c>
      <c r="M69" s="63">
        <v>375</v>
      </c>
      <c r="N69" s="62">
        <f t="shared" si="21"/>
        <v>500</v>
      </c>
      <c r="O69" s="63">
        <v>125</v>
      </c>
      <c r="P69" s="63">
        <v>375</v>
      </c>
      <c r="Q69" s="62">
        <f t="shared" si="22"/>
        <v>500</v>
      </c>
      <c r="R69" s="63">
        <v>125</v>
      </c>
      <c r="S69" s="167">
        <v>375</v>
      </c>
    </row>
    <row r="70" spans="1:19" s="93" customFormat="1" ht="56.25">
      <c r="A70" s="164"/>
      <c r="B70" s="96"/>
      <c r="C70" s="139" t="s">
        <v>295</v>
      </c>
      <c r="D70" s="125" t="s">
        <v>296</v>
      </c>
      <c r="E70" s="91">
        <f t="shared" si="18"/>
        <v>800</v>
      </c>
      <c r="F70" s="63">
        <f t="shared" si="23"/>
        <v>200</v>
      </c>
      <c r="G70" s="63">
        <f t="shared" si="24"/>
        <v>600</v>
      </c>
      <c r="H70" s="62">
        <f t="shared" si="19"/>
        <v>200</v>
      </c>
      <c r="I70" s="63">
        <v>50</v>
      </c>
      <c r="J70" s="63">
        <v>150</v>
      </c>
      <c r="K70" s="62">
        <f t="shared" si="20"/>
        <v>200</v>
      </c>
      <c r="L70" s="63">
        <v>50</v>
      </c>
      <c r="M70" s="63">
        <v>150</v>
      </c>
      <c r="N70" s="62">
        <f t="shared" si="21"/>
        <v>200</v>
      </c>
      <c r="O70" s="63">
        <v>50</v>
      </c>
      <c r="P70" s="63">
        <v>150</v>
      </c>
      <c r="Q70" s="62">
        <f t="shared" si="22"/>
        <v>200</v>
      </c>
      <c r="R70" s="63">
        <v>50</v>
      </c>
      <c r="S70" s="167">
        <v>150</v>
      </c>
    </row>
    <row r="71" spans="1:19" s="93" customFormat="1" ht="37.5">
      <c r="A71" s="164"/>
      <c r="B71" s="96"/>
      <c r="C71" s="139" t="s">
        <v>297</v>
      </c>
      <c r="D71" s="125" t="s">
        <v>298</v>
      </c>
      <c r="E71" s="91">
        <f t="shared" si="18"/>
        <v>1000</v>
      </c>
      <c r="F71" s="63">
        <f t="shared" si="23"/>
        <v>248</v>
      </c>
      <c r="G71" s="63">
        <f t="shared" si="24"/>
        <v>752</v>
      </c>
      <c r="H71" s="62">
        <f t="shared" si="19"/>
        <v>250</v>
      </c>
      <c r="I71" s="63">
        <v>62</v>
      </c>
      <c r="J71" s="63">
        <v>188</v>
      </c>
      <c r="K71" s="62">
        <f t="shared" si="20"/>
        <v>250</v>
      </c>
      <c r="L71" s="63">
        <v>62</v>
      </c>
      <c r="M71" s="63">
        <v>188</v>
      </c>
      <c r="N71" s="62">
        <f t="shared" si="21"/>
        <v>250</v>
      </c>
      <c r="O71" s="63">
        <v>62</v>
      </c>
      <c r="P71" s="63">
        <v>188</v>
      </c>
      <c r="Q71" s="62">
        <f t="shared" si="22"/>
        <v>250</v>
      </c>
      <c r="R71" s="63">
        <v>62</v>
      </c>
      <c r="S71" s="167">
        <v>188</v>
      </c>
    </row>
    <row r="72" spans="1:19" s="93" customFormat="1" ht="37.5">
      <c r="A72" s="164">
        <v>4</v>
      </c>
      <c r="B72" s="96">
        <v>50</v>
      </c>
      <c r="C72" s="180"/>
      <c r="D72" s="100" t="s">
        <v>63</v>
      </c>
      <c r="E72" s="91">
        <f>SUM(E73:E74)</f>
        <v>34000</v>
      </c>
      <c r="F72" s="91">
        <f aca="true" t="shared" si="25" ref="F72:S72">SUM(F73:F74)</f>
        <v>11960</v>
      </c>
      <c r="G72" s="91">
        <f t="shared" si="25"/>
        <v>22040</v>
      </c>
      <c r="H72" s="91">
        <f t="shared" si="25"/>
        <v>9610</v>
      </c>
      <c r="I72" s="91">
        <f t="shared" si="25"/>
        <v>3405</v>
      </c>
      <c r="J72" s="91">
        <f t="shared" si="25"/>
        <v>6205</v>
      </c>
      <c r="K72" s="91">
        <f t="shared" si="25"/>
        <v>9500</v>
      </c>
      <c r="L72" s="91">
        <f t="shared" si="25"/>
        <v>3350</v>
      </c>
      <c r="M72" s="91">
        <f t="shared" si="25"/>
        <v>6150</v>
      </c>
      <c r="N72" s="91">
        <f t="shared" si="25"/>
        <v>8250</v>
      </c>
      <c r="O72" s="91">
        <f t="shared" si="25"/>
        <v>2880</v>
      </c>
      <c r="P72" s="91">
        <f t="shared" si="25"/>
        <v>5370</v>
      </c>
      <c r="Q72" s="91">
        <f t="shared" si="25"/>
        <v>6640</v>
      </c>
      <c r="R72" s="91">
        <f t="shared" si="25"/>
        <v>2325</v>
      </c>
      <c r="S72" s="165">
        <f t="shared" si="25"/>
        <v>4315</v>
      </c>
    </row>
    <row r="73" spans="1:19" s="93" customFormat="1" ht="37.5">
      <c r="A73" s="164"/>
      <c r="B73" s="96"/>
      <c r="C73" s="122" t="s">
        <v>319</v>
      </c>
      <c r="D73" s="126" t="s">
        <v>320</v>
      </c>
      <c r="E73" s="91">
        <f>F73+G73</f>
        <v>30000</v>
      </c>
      <c r="F73" s="63">
        <f>I73+L73+O73+R73</f>
        <v>10560</v>
      </c>
      <c r="G73" s="63">
        <f>J73+M73+P73+S73</f>
        <v>19440</v>
      </c>
      <c r="H73" s="62">
        <f>I73+J73</f>
        <v>8450</v>
      </c>
      <c r="I73" s="110">
        <v>3000</v>
      </c>
      <c r="J73" s="110">
        <v>5450</v>
      </c>
      <c r="K73" s="62">
        <f>L73+M73</f>
        <v>8500</v>
      </c>
      <c r="L73" s="63">
        <v>3000</v>
      </c>
      <c r="M73" s="63">
        <v>5500</v>
      </c>
      <c r="N73" s="62">
        <f>O73+P73</f>
        <v>7450</v>
      </c>
      <c r="O73" s="63">
        <v>2600</v>
      </c>
      <c r="P73" s="63">
        <v>4850</v>
      </c>
      <c r="Q73" s="62">
        <f>R73+S73</f>
        <v>5600</v>
      </c>
      <c r="R73" s="63">
        <v>1960</v>
      </c>
      <c r="S73" s="167">
        <v>3640</v>
      </c>
    </row>
    <row r="74" spans="1:19" s="93" customFormat="1" ht="18.75">
      <c r="A74" s="164"/>
      <c r="B74" s="96"/>
      <c r="C74" s="140" t="s">
        <v>317</v>
      </c>
      <c r="D74" s="126" t="s">
        <v>318</v>
      </c>
      <c r="E74" s="91">
        <f>F74+G74</f>
        <v>4000</v>
      </c>
      <c r="F74" s="63">
        <f>I74+L74+O74+R74</f>
        <v>1400</v>
      </c>
      <c r="G74" s="63">
        <f>J74+M74+P74+S74</f>
        <v>2600</v>
      </c>
      <c r="H74" s="62">
        <f>I74+J74</f>
        <v>1160</v>
      </c>
      <c r="I74" s="110">
        <v>405</v>
      </c>
      <c r="J74" s="110">
        <v>755</v>
      </c>
      <c r="K74" s="62">
        <f>L74+M74</f>
        <v>1000</v>
      </c>
      <c r="L74" s="63">
        <v>350</v>
      </c>
      <c r="M74" s="63">
        <v>650</v>
      </c>
      <c r="N74" s="62">
        <f>O74+P74</f>
        <v>800</v>
      </c>
      <c r="O74" s="63">
        <v>280</v>
      </c>
      <c r="P74" s="63">
        <v>520</v>
      </c>
      <c r="Q74" s="62">
        <f>R74+S74</f>
        <v>1040</v>
      </c>
      <c r="R74" s="63">
        <v>365</v>
      </c>
      <c r="S74" s="167">
        <v>675</v>
      </c>
    </row>
    <row r="75" spans="1:19" s="93" customFormat="1" ht="37.5">
      <c r="A75" s="164">
        <v>5</v>
      </c>
      <c r="B75" s="96">
        <v>17</v>
      </c>
      <c r="C75" s="180"/>
      <c r="D75" s="79" t="s">
        <v>247</v>
      </c>
      <c r="E75" s="91">
        <f>SUM(E76:E78)</f>
        <v>81600</v>
      </c>
      <c r="F75" s="91">
        <f aca="true" t="shared" si="26" ref="F75:S75">SUM(F76:F78)</f>
        <v>35280</v>
      </c>
      <c r="G75" s="91">
        <f t="shared" si="26"/>
        <v>46320</v>
      </c>
      <c r="H75" s="91">
        <f t="shared" si="26"/>
        <v>20400</v>
      </c>
      <c r="I75" s="91">
        <f t="shared" si="26"/>
        <v>8820</v>
      </c>
      <c r="J75" s="91">
        <f t="shared" si="26"/>
        <v>11580</v>
      </c>
      <c r="K75" s="91">
        <f t="shared" si="26"/>
        <v>20400</v>
      </c>
      <c r="L75" s="91">
        <f t="shared" si="26"/>
        <v>8820</v>
      </c>
      <c r="M75" s="91">
        <f t="shared" si="26"/>
        <v>11580</v>
      </c>
      <c r="N75" s="91">
        <f t="shared" si="26"/>
        <v>20400</v>
      </c>
      <c r="O75" s="91">
        <f t="shared" si="26"/>
        <v>8820</v>
      </c>
      <c r="P75" s="91">
        <f t="shared" si="26"/>
        <v>11580</v>
      </c>
      <c r="Q75" s="91">
        <f t="shared" si="26"/>
        <v>20400</v>
      </c>
      <c r="R75" s="91">
        <f t="shared" si="26"/>
        <v>8820</v>
      </c>
      <c r="S75" s="165">
        <f t="shared" si="26"/>
        <v>11580</v>
      </c>
    </row>
    <row r="76" spans="1:19" s="93" customFormat="1" ht="37.5">
      <c r="A76" s="164"/>
      <c r="B76" s="96"/>
      <c r="C76" s="122" t="s">
        <v>275</v>
      </c>
      <c r="D76" s="126" t="s">
        <v>276</v>
      </c>
      <c r="E76" s="50">
        <f>F76+G76</f>
        <v>1500</v>
      </c>
      <c r="F76" s="63">
        <f>I76+L76+O76+R76</f>
        <v>780</v>
      </c>
      <c r="G76" s="63">
        <f>J76+M76+P76+S76</f>
        <v>720</v>
      </c>
      <c r="H76" s="62">
        <f>I76+J76</f>
        <v>375</v>
      </c>
      <c r="I76" s="110">
        <v>195</v>
      </c>
      <c r="J76" s="110">
        <v>180</v>
      </c>
      <c r="K76" s="62">
        <f>L76+M76</f>
        <v>375</v>
      </c>
      <c r="L76" s="63">
        <v>195</v>
      </c>
      <c r="M76" s="63">
        <v>180</v>
      </c>
      <c r="N76" s="62">
        <f>O76+P76</f>
        <v>375</v>
      </c>
      <c r="O76" s="63">
        <v>195</v>
      </c>
      <c r="P76" s="63">
        <v>180</v>
      </c>
      <c r="Q76" s="62">
        <f>R76+S76</f>
        <v>375</v>
      </c>
      <c r="R76" s="63">
        <v>195</v>
      </c>
      <c r="S76" s="167">
        <v>180</v>
      </c>
    </row>
    <row r="77" spans="1:19" s="93" customFormat="1" ht="37.5">
      <c r="A77" s="164"/>
      <c r="B77" s="96"/>
      <c r="C77" s="122" t="s">
        <v>321</v>
      </c>
      <c r="D77" s="126" t="s">
        <v>322</v>
      </c>
      <c r="E77" s="50">
        <f>F77+G77</f>
        <v>500</v>
      </c>
      <c r="F77" s="63">
        <f aca="true" t="shared" si="27" ref="F77:F86">I77+L77+O77+R77</f>
        <v>272</v>
      </c>
      <c r="G77" s="63">
        <f aca="true" t="shared" si="28" ref="G77:G86">J77+M77+P77+S77</f>
        <v>228</v>
      </c>
      <c r="H77" s="62">
        <f>I77+J77</f>
        <v>125</v>
      </c>
      <c r="I77" s="110">
        <v>68</v>
      </c>
      <c r="J77" s="110">
        <v>57</v>
      </c>
      <c r="K77" s="62">
        <f>L77+M77</f>
        <v>125</v>
      </c>
      <c r="L77" s="63">
        <v>68</v>
      </c>
      <c r="M77" s="63">
        <v>57</v>
      </c>
      <c r="N77" s="62">
        <f>O77+P77</f>
        <v>125</v>
      </c>
      <c r="O77" s="63">
        <v>68</v>
      </c>
      <c r="P77" s="63">
        <v>57</v>
      </c>
      <c r="Q77" s="62">
        <f>R77+S77</f>
        <v>125</v>
      </c>
      <c r="R77" s="63">
        <v>68</v>
      </c>
      <c r="S77" s="167">
        <v>57</v>
      </c>
    </row>
    <row r="78" spans="1:19" s="93" customFormat="1" ht="93.75">
      <c r="A78" s="164"/>
      <c r="B78" s="96"/>
      <c r="C78" s="122" t="s">
        <v>291</v>
      </c>
      <c r="D78" s="126" t="s">
        <v>292</v>
      </c>
      <c r="E78" s="50">
        <f>F78+G78</f>
        <v>79600</v>
      </c>
      <c r="F78" s="63">
        <f t="shared" si="27"/>
        <v>34228</v>
      </c>
      <c r="G78" s="63">
        <f t="shared" si="28"/>
        <v>45372</v>
      </c>
      <c r="H78" s="62">
        <f>I78+J78</f>
        <v>19900</v>
      </c>
      <c r="I78" s="110">
        <v>8557</v>
      </c>
      <c r="J78" s="110">
        <v>11343</v>
      </c>
      <c r="K78" s="62">
        <f>L78+M78</f>
        <v>19900</v>
      </c>
      <c r="L78" s="63">
        <v>8557</v>
      </c>
      <c r="M78" s="63">
        <v>11343</v>
      </c>
      <c r="N78" s="62">
        <f>O78+P78</f>
        <v>19900</v>
      </c>
      <c r="O78" s="63">
        <v>8557</v>
      </c>
      <c r="P78" s="63">
        <v>11343</v>
      </c>
      <c r="Q78" s="62">
        <f>R78+S78</f>
        <v>19900</v>
      </c>
      <c r="R78" s="63">
        <v>8557</v>
      </c>
      <c r="S78" s="167">
        <v>11343</v>
      </c>
    </row>
    <row r="79" spans="1:19" s="93" customFormat="1" ht="37.5">
      <c r="A79" s="164">
        <v>6</v>
      </c>
      <c r="B79" s="96">
        <v>155</v>
      </c>
      <c r="C79" s="180"/>
      <c r="D79" s="100" t="s">
        <v>116</v>
      </c>
      <c r="E79" s="50">
        <f>SUM(E80:E82)</f>
        <v>9600</v>
      </c>
      <c r="F79" s="50">
        <f aca="true" t="shared" si="29" ref="F79:S79">SUM(F80:F82)</f>
        <v>4320</v>
      </c>
      <c r="G79" s="50">
        <f t="shared" si="29"/>
        <v>5280</v>
      </c>
      <c r="H79" s="50">
        <f t="shared" si="29"/>
        <v>2300</v>
      </c>
      <c r="I79" s="50">
        <f t="shared" si="29"/>
        <v>1035</v>
      </c>
      <c r="J79" s="50">
        <f t="shared" si="29"/>
        <v>1265</v>
      </c>
      <c r="K79" s="50">
        <f t="shared" si="29"/>
        <v>2800</v>
      </c>
      <c r="L79" s="50">
        <f t="shared" si="29"/>
        <v>1260</v>
      </c>
      <c r="M79" s="50">
        <f t="shared" si="29"/>
        <v>1540</v>
      </c>
      <c r="N79" s="50">
        <f t="shared" si="29"/>
        <v>1000</v>
      </c>
      <c r="O79" s="50">
        <f t="shared" si="29"/>
        <v>450</v>
      </c>
      <c r="P79" s="50">
        <f t="shared" si="29"/>
        <v>550</v>
      </c>
      <c r="Q79" s="50">
        <f t="shared" si="29"/>
        <v>3500</v>
      </c>
      <c r="R79" s="50">
        <f t="shared" si="29"/>
        <v>1575</v>
      </c>
      <c r="S79" s="196">
        <f t="shared" si="29"/>
        <v>1925</v>
      </c>
    </row>
    <row r="80" spans="1:19" s="93" customFormat="1" ht="37.5">
      <c r="A80" s="164"/>
      <c r="B80" s="96"/>
      <c r="C80" s="122" t="s">
        <v>275</v>
      </c>
      <c r="D80" s="126" t="s">
        <v>276</v>
      </c>
      <c r="E80" s="50">
        <f>F80+G80</f>
        <v>2000</v>
      </c>
      <c r="F80" s="63">
        <f t="shared" si="27"/>
        <v>900</v>
      </c>
      <c r="G80" s="63">
        <f t="shared" si="28"/>
        <v>1100</v>
      </c>
      <c r="H80" s="50">
        <f>I80+J80</f>
        <v>300</v>
      </c>
      <c r="I80" s="110">
        <v>135</v>
      </c>
      <c r="J80" s="110">
        <v>165</v>
      </c>
      <c r="K80" s="62">
        <f>L80+M80</f>
        <v>500</v>
      </c>
      <c r="L80" s="63">
        <v>225</v>
      </c>
      <c r="M80" s="63">
        <v>275</v>
      </c>
      <c r="N80" s="62">
        <f>O80+P80</f>
        <v>400</v>
      </c>
      <c r="O80" s="63">
        <v>180</v>
      </c>
      <c r="P80" s="63">
        <v>220</v>
      </c>
      <c r="Q80" s="62">
        <f>R80+S80</f>
        <v>800</v>
      </c>
      <c r="R80" s="63">
        <v>360</v>
      </c>
      <c r="S80" s="167">
        <v>440</v>
      </c>
    </row>
    <row r="81" spans="1:19" ht="37.5">
      <c r="A81" s="164"/>
      <c r="B81" s="96"/>
      <c r="C81" s="96" t="s">
        <v>323</v>
      </c>
      <c r="D81" s="126" t="s">
        <v>324</v>
      </c>
      <c r="E81" s="50">
        <f>F81+G81</f>
        <v>6005</v>
      </c>
      <c r="F81" s="63">
        <f t="shared" si="27"/>
        <v>2702</v>
      </c>
      <c r="G81" s="63">
        <f t="shared" si="28"/>
        <v>3303</v>
      </c>
      <c r="H81" s="50">
        <f>I81+J81</f>
        <v>1580</v>
      </c>
      <c r="I81" s="110">
        <v>711</v>
      </c>
      <c r="J81" s="110">
        <v>869</v>
      </c>
      <c r="K81" s="62">
        <f>L81+M81</f>
        <v>1818</v>
      </c>
      <c r="L81" s="63">
        <v>818</v>
      </c>
      <c r="M81" s="63">
        <v>1000</v>
      </c>
      <c r="N81" s="62">
        <f>O81+P81</f>
        <v>473</v>
      </c>
      <c r="O81" s="63">
        <v>213</v>
      </c>
      <c r="P81" s="63">
        <v>260</v>
      </c>
      <c r="Q81" s="62">
        <f>R81+S81</f>
        <v>2134</v>
      </c>
      <c r="R81" s="63">
        <v>960</v>
      </c>
      <c r="S81" s="167">
        <v>1174</v>
      </c>
    </row>
    <row r="82" spans="1:19" ht="18.75">
      <c r="A82" s="164"/>
      <c r="B82" s="96"/>
      <c r="C82" s="96" t="s">
        <v>325</v>
      </c>
      <c r="D82" s="126" t="s">
        <v>326</v>
      </c>
      <c r="E82" s="50">
        <f>F82+G82</f>
        <v>1595</v>
      </c>
      <c r="F82" s="63">
        <f t="shared" si="27"/>
        <v>718</v>
      </c>
      <c r="G82" s="63">
        <f t="shared" si="28"/>
        <v>877</v>
      </c>
      <c r="H82" s="50">
        <f>I82+J82</f>
        <v>420</v>
      </c>
      <c r="I82" s="110">
        <v>189</v>
      </c>
      <c r="J82" s="110">
        <v>231</v>
      </c>
      <c r="K82" s="62">
        <f>L82+M82</f>
        <v>482</v>
      </c>
      <c r="L82" s="63">
        <v>217</v>
      </c>
      <c r="M82" s="63">
        <v>265</v>
      </c>
      <c r="N82" s="62">
        <f>O82+P82</f>
        <v>127</v>
      </c>
      <c r="O82" s="63">
        <v>57</v>
      </c>
      <c r="P82" s="63">
        <v>70</v>
      </c>
      <c r="Q82" s="62">
        <f>R82+S82</f>
        <v>566</v>
      </c>
      <c r="R82" s="63">
        <v>255</v>
      </c>
      <c r="S82" s="167">
        <v>311</v>
      </c>
    </row>
    <row r="83" spans="1:19" ht="37.5">
      <c r="A83" s="164">
        <v>7</v>
      </c>
      <c r="B83" s="96">
        <v>54</v>
      </c>
      <c r="C83" s="180"/>
      <c r="D83" s="100" t="s">
        <v>67</v>
      </c>
      <c r="E83" s="50">
        <f>SUM(E84)</f>
        <v>1150</v>
      </c>
      <c r="F83" s="50">
        <f aca="true" t="shared" si="30" ref="F83:S83">SUM(F84)</f>
        <v>427</v>
      </c>
      <c r="G83" s="50">
        <f t="shared" si="30"/>
        <v>723</v>
      </c>
      <c r="H83" s="50">
        <f t="shared" si="30"/>
        <v>267</v>
      </c>
      <c r="I83" s="50">
        <f t="shared" si="30"/>
        <v>103</v>
      </c>
      <c r="J83" s="50">
        <f t="shared" si="30"/>
        <v>164</v>
      </c>
      <c r="K83" s="50">
        <f t="shared" si="30"/>
        <v>298</v>
      </c>
      <c r="L83" s="50">
        <f t="shared" si="30"/>
        <v>114</v>
      </c>
      <c r="M83" s="50">
        <f t="shared" si="30"/>
        <v>184</v>
      </c>
      <c r="N83" s="50">
        <f t="shared" si="30"/>
        <v>292</v>
      </c>
      <c r="O83" s="50">
        <f t="shared" si="30"/>
        <v>105</v>
      </c>
      <c r="P83" s="50">
        <f t="shared" si="30"/>
        <v>187</v>
      </c>
      <c r="Q83" s="50">
        <f t="shared" si="30"/>
        <v>293</v>
      </c>
      <c r="R83" s="50">
        <f t="shared" si="30"/>
        <v>105</v>
      </c>
      <c r="S83" s="196">
        <f t="shared" si="30"/>
        <v>188</v>
      </c>
    </row>
    <row r="84" spans="1:19" ht="37.5">
      <c r="A84" s="164"/>
      <c r="B84" s="96"/>
      <c r="C84" s="141" t="s">
        <v>327</v>
      </c>
      <c r="D84" s="125" t="s">
        <v>328</v>
      </c>
      <c r="E84" s="50">
        <f>F84+G84</f>
        <v>1150</v>
      </c>
      <c r="F84" s="63">
        <f t="shared" si="27"/>
        <v>427</v>
      </c>
      <c r="G84" s="63">
        <f t="shared" si="28"/>
        <v>723</v>
      </c>
      <c r="H84" s="50">
        <f>I84+J84</f>
        <v>267</v>
      </c>
      <c r="I84" s="110">
        <v>103</v>
      </c>
      <c r="J84" s="110">
        <v>164</v>
      </c>
      <c r="K84" s="62">
        <f>L84+M84</f>
        <v>298</v>
      </c>
      <c r="L84" s="63">
        <v>114</v>
      </c>
      <c r="M84" s="63">
        <v>184</v>
      </c>
      <c r="N84" s="62">
        <f>O84+P84</f>
        <v>292</v>
      </c>
      <c r="O84" s="63">
        <v>105</v>
      </c>
      <c r="P84" s="63">
        <v>187</v>
      </c>
      <c r="Q84" s="62">
        <f>R84+S84</f>
        <v>293</v>
      </c>
      <c r="R84" s="63">
        <v>105</v>
      </c>
      <c r="S84" s="167">
        <v>188</v>
      </c>
    </row>
    <row r="85" spans="1:19" ht="37.5">
      <c r="A85" s="164">
        <v>8</v>
      </c>
      <c r="B85" s="96">
        <v>55</v>
      </c>
      <c r="C85" s="180"/>
      <c r="D85" s="104" t="s">
        <v>105</v>
      </c>
      <c r="E85" s="50">
        <f>SUM(E86)</f>
        <v>16000</v>
      </c>
      <c r="F85" s="50">
        <f aca="true" t="shared" si="31" ref="F85:S85">SUM(F86)</f>
        <v>5600</v>
      </c>
      <c r="G85" s="50">
        <f t="shared" si="31"/>
        <v>10400</v>
      </c>
      <c r="H85" s="50">
        <f t="shared" si="31"/>
        <v>4000</v>
      </c>
      <c r="I85" s="50">
        <f t="shared" si="31"/>
        <v>1400</v>
      </c>
      <c r="J85" s="50">
        <f t="shared" si="31"/>
        <v>2600</v>
      </c>
      <c r="K85" s="50">
        <f t="shared" si="31"/>
        <v>4000</v>
      </c>
      <c r="L85" s="50">
        <f t="shared" si="31"/>
        <v>1400</v>
      </c>
      <c r="M85" s="50">
        <f t="shared" si="31"/>
        <v>2600</v>
      </c>
      <c r="N85" s="50">
        <f t="shared" si="31"/>
        <v>4000</v>
      </c>
      <c r="O85" s="50">
        <f t="shared" si="31"/>
        <v>1400</v>
      </c>
      <c r="P85" s="50">
        <f t="shared" si="31"/>
        <v>2600</v>
      </c>
      <c r="Q85" s="50">
        <f t="shared" si="31"/>
        <v>4000</v>
      </c>
      <c r="R85" s="50">
        <f t="shared" si="31"/>
        <v>1400</v>
      </c>
      <c r="S85" s="196">
        <f t="shared" si="31"/>
        <v>2600</v>
      </c>
    </row>
    <row r="86" spans="1:20" ht="37.5">
      <c r="A86" s="168"/>
      <c r="B86" s="206"/>
      <c r="C86" s="139" t="s">
        <v>299</v>
      </c>
      <c r="D86" s="125" t="s">
        <v>300</v>
      </c>
      <c r="E86" s="50">
        <f>F86+G86</f>
        <v>16000</v>
      </c>
      <c r="F86" s="63">
        <f t="shared" si="27"/>
        <v>5600</v>
      </c>
      <c r="G86" s="63">
        <f t="shared" si="28"/>
        <v>10400</v>
      </c>
      <c r="H86" s="62">
        <f>I86+J86</f>
        <v>4000</v>
      </c>
      <c r="I86" s="110">
        <v>1400</v>
      </c>
      <c r="J86" s="110">
        <v>2600</v>
      </c>
      <c r="K86" s="62">
        <f>L86+M86</f>
        <v>4000</v>
      </c>
      <c r="L86" s="63">
        <v>1400</v>
      </c>
      <c r="M86" s="63">
        <v>2600</v>
      </c>
      <c r="N86" s="62">
        <f>O86+P86</f>
        <v>4000</v>
      </c>
      <c r="O86" s="63">
        <v>1400</v>
      </c>
      <c r="P86" s="63">
        <v>2600</v>
      </c>
      <c r="Q86" s="62">
        <f>R86+S86</f>
        <v>4000</v>
      </c>
      <c r="R86" s="63">
        <v>1400</v>
      </c>
      <c r="S86" s="167">
        <v>2600</v>
      </c>
      <c r="T86" s="111"/>
    </row>
    <row r="87" spans="1:20" ht="37.5">
      <c r="A87" s="168">
        <v>9</v>
      </c>
      <c r="B87" s="206">
        <v>11</v>
      </c>
      <c r="C87" s="90"/>
      <c r="D87" s="105" t="s">
        <v>40</v>
      </c>
      <c r="E87" s="50">
        <f>SUM(E88:E120)</f>
        <v>244588</v>
      </c>
      <c r="F87" s="50">
        <f aca="true" t="shared" si="32" ref="F87:S87">SUM(F88:F120)</f>
        <v>68485</v>
      </c>
      <c r="G87" s="50">
        <f t="shared" si="32"/>
        <v>176103</v>
      </c>
      <c r="H87" s="50">
        <f t="shared" si="32"/>
        <v>61147</v>
      </c>
      <c r="I87" s="50">
        <f t="shared" si="32"/>
        <v>17121</v>
      </c>
      <c r="J87" s="50">
        <f t="shared" si="32"/>
        <v>44026</v>
      </c>
      <c r="K87" s="50">
        <f t="shared" si="32"/>
        <v>61147</v>
      </c>
      <c r="L87" s="50">
        <f t="shared" si="32"/>
        <v>17121</v>
      </c>
      <c r="M87" s="50">
        <f t="shared" si="32"/>
        <v>44026</v>
      </c>
      <c r="N87" s="50">
        <f t="shared" si="32"/>
        <v>61147</v>
      </c>
      <c r="O87" s="50">
        <f t="shared" si="32"/>
        <v>17121</v>
      </c>
      <c r="P87" s="50">
        <f t="shared" si="32"/>
        <v>44026</v>
      </c>
      <c r="Q87" s="50">
        <f t="shared" si="32"/>
        <v>61147</v>
      </c>
      <c r="R87" s="50">
        <f t="shared" si="32"/>
        <v>17122</v>
      </c>
      <c r="S87" s="196">
        <f t="shared" si="32"/>
        <v>44025</v>
      </c>
      <c r="T87" s="111"/>
    </row>
    <row r="88" spans="1:19" ht="37.5">
      <c r="A88" s="168"/>
      <c r="B88" s="206"/>
      <c r="C88" s="144" t="s">
        <v>329</v>
      </c>
      <c r="D88" s="112" t="s">
        <v>330</v>
      </c>
      <c r="E88" s="50">
        <f>F88+G88</f>
        <v>15000</v>
      </c>
      <c r="F88" s="63">
        <f>I88+L88+O88+R88</f>
        <v>4200</v>
      </c>
      <c r="G88" s="63">
        <f>J88+M88+P88+S88</f>
        <v>10800</v>
      </c>
      <c r="H88" s="62">
        <f>I88+J88</f>
        <v>3750</v>
      </c>
      <c r="I88" s="110">
        <v>1050</v>
      </c>
      <c r="J88" s="110">
        <v>2700</v>
      </c>
      <c r="K88" s="62">
        <f>L88+M88</f>
        <v>3750</v>
      </c>
      <c r="L88" s="63">
        <v>1050</v>
      </c>
      <c r="M88" s="63">
        <v>2700</v>
      </c>
      <c r="N88" s="62">
        <f>O88+P88</f>
        <v>3750</v>
      </c>
      <c r="O88" s="63">
        <v>1050</v>
      </c>
      <c r="P88" s="63">
        <v>2700</v>
      </c>
      <c r="Q88" s="62">
        <f>R88+S88</f>
        <v>3750</v>
      </c>
      <c r="R88" s="63">
        <v>1050</v>
      </c>
      <c r="S88" s="167">
        <v>2700</v>
      </c>
    </row>
    <row r="89" spans="1:19" ht="37.5">
      <c r="A89" s="168"/>
      <c r="B89" s="206"/>
      <c r="C89" s="182" t="s">
        <v>331</v>
      </c>
      <c r="D89" s="113" t="s">
        <v>332</v>
      </c>
      <c r="E89" s="50">
        <f aca="true" t="shared" si="33" ref="E89:E120">F89+G89</f>
        <v>4000</v>
      </c>
      <c r="F89" s="63">
        <f aca="true" t="shared" si="34" ref="F89:F120">I89+L89+O89+R89</f>
        <v>1120</v>
      </c>
      <c r="G89" s="63">
        <f aca="true" t="shared" si="35" ref="G89:G120">J89+M89+P89+S89</f>
        <v>2880</v>
      </c>
      <c r="H89" s="62">
        <f aca="true" t="shared" si="36" ref="H89:H120">I89+J89</f>
        <v>1000</v>
      </c>
      <c r="I89" s="110">
        <v>280</v>
      </c>
      <c r="J89" s="110">
        <v>720</v>
      </c>
      <c r="K89" s="62">
        <f aca="true" t="shared" si="37" ref="K89:K120">L89+M89</f>
        <v>1000</v>
      </c>
      <c r="L89" s="63">
        <v>280</v>
      </c>
      <c r="M89" s="63">
        <v>720</v>
      </c>
      <c r="N89" s="62">
        <f aca="true" t="shared" si="38" ref="N89:N120">O89+P89</f>
        <v>1000</v>
      </c>
      <c r="O89" s="63">
        <v>280</v>
      </c>
      <c r="P89" s="63">
        <v>720</v>
      </c>
      <c r="Q89" s="62">
        <f aca="true" t="shared" si="39" ref="Q89:Q120">R89+S89</f>
        <v>1000</v>
      </c>
      <c r="R89" s="63">
        <v>280</v>
      </c>
      <c r="S89" s="167">
        <v>720</v>
      </c>
    </row>
    <row r="90" spans="1:19" ht="56.25">
      <c r="A90" s="168"/>
      <c r="B90" s="206"/>
      <c r="C90" s="144" t="s">
        <v>333</v>
      </c>
      <c r="D90" s="129" t="s">
        <v>334</v>
      </c>
      <c r="E90" s="50">
        <f t="shared" si="33"/>
        <v>4800</v>
      </c>
      <c r="F90" s="63">
        <f t="shared" si="34"/>
        <v>1344</v>
      </c>
      <c r="G90" s="63">
        <f t="shared" si="35"/>
        <v>3456</v>
      </c>
      <c r="H90" s="62">
        <f t="shared" si="36"/>
        <v>1200</v>
      </c>
      <c r="I90" s="110">
        <v>336</v>
      </c>
      <c r="J90" s="110">
        <v>864</v>
      </c>
      <c r="K90" s="62">
        <f t="shared" si="37"/>
        <v>1200</v>
      </c>
      <c r="L90" s="63">
        <v>336</v>
      </c>
      <c r="M90" s="63">
        <v>864</v>
      </c>
      <c r="N90" s="62">
        <f t="shared" si="38"/>
        <v>1200</v>
      </c>
      <c r="O90" s="62">
        <v>336</v>
      </c>
      <c r="P90" s="62">
        <v>864</v>
      </c>
      <c r="Q90" s="62">
        <f t="shared" si="39"/>
        <v>1200</v>
      </c>
      <c r="R90" s="62">
        <v>336</v>
      </c>
      <c r="S90" s="167">
        <v>864</v>
      </c>
    </row>
    <row r="91" spans="1:19" ht="37.5">
      <c r="A91" s="168"/>
      <c r="B91" s="206"/>
      <c r="C91" s="142" t="s">
        <v>259</v>
      </c>
      <c r="D91" s="125" t="s">
        <v>260</v>
      </c>
      <c r="E91" s="50">
        <f t="shared" si="33"/>
        <v>1000</v>
      </c>
      <c r="F91" s="63">
        <f t="shared" si="34"/>
        <v>280</v>
      </c>
      <c r="G91" s="63">
        <f t="shared" si="35"/>
        <v>720</v>
      </c>
      <c r="H91" s="62">
        <f t="shared" si="36"/>
        <v>250</v>
      </c>
      <c r="I91" s="110">
        <v>70</v>
      </c>
      <c r="J91" s="110">
        <v>180</v>
      </c>
      <c r="K91" s="62">
        <f t="shared" si="37"/>
        <v>250</v>
      </c>
      <c r="L91" s="63">
        <v>70</v>
      </c>
      <c r="M91" s="63">
        <v>180</v>
      </c>
      <c r="N91" s="62">
        <f t="shared" si="38"/>
        <v>250</v>
      </c>
      <c r="O91" s="63">
        <v>70</v>
      </c>
      <c r="P91" s="63">
        <v>180</v>
      </c>
      <c r="Q91" s="62">
        <f t="shared" si="39"/>
        <v>250</v>
      </c>
      <c r="R91" s="63">
        <v>70</v>
      </c>
      <c r="S91" s="167">
        <v>180</v>
      </c>
    </row>
    <row r="92" spans="1:19" ht="37.5">
      <c r="A92" s="168"/>
      <c r="B92" s="206"/>
      <c r="C92" s="142" t="s">
        <v>261</v>
      </c>
      <c r="D92" s="125" t="s">
        <v>262</v>
      </c>
      <c r="E92" s="50">
        <f t="shared" si="33"/>
        <v>800</v>
      </c>
      <c r="F92" s="63">
        <f t="shared" si="34"/>
        <v>224</v>
      </c>
      <c r="G92" s="63">
        <f t="shared" si="35"/>
        <v>576</v>
      </c>
      <c r="H92" s="62">
        <f t="shared" si="36"/>
        <v>200</v>
      </c>
      <c r="I92" s="110">
        <v>56</v>
      </c>
      <c r="J92" s="110">
        <v>144</v>
      </c>
      <c r="K92" s="62">
        <f t="shared" si="37"/>
        <v>200</v>
      </c>
      <c r="L92" s="63">
        <v>56</v>
      </c>
      <c r="M92" s="63">
        <v>144</v>
      </c>
      <c r="N92" s="62">
        <f t="shared" si="38"/>
        <v>200</v>
      </c>
      <c r="O92" s="63">
        <v>56</v>
      </c>
      <c r="P92" s="63">
        <v>144</v>
      </c>
      <c r="Q92" s="62">
        <f t="shared" si="39"/>
        <v>200</v>
      </c>
      <c r="R92" s="63">
        <v>56</v>
      </c>
      <c r="S92" s="167">
        <v>144</v>
      </c>
    </row>
    <row r="93" spans="1:19" ht="37.5">
      <c r="A93" s="168"/>
      <c r="B93" s="206"/>
      <c r="C93" s="141" t="s">
        <v>263</v>
      </c>
      <c r="D93" s="125" t="s">
        <v>264</v>
      </c>
      <c r="E93" s="50">
        <f t="shared" si="33"/>
        <v>500</v>
      </c>
      <c r="F93" s="63">
        <f t="shared" si="34"/>
        <v>140</v>
      </c>
      <c r="G93" s="63">
        <f t="shared" si="35"/>
        <v>360</v>
      </c>
      <c r="H93" s="62">
        <f t="shared" si="36"/>
        <v>125</v>
      </c>
      <c r="I93" s="110">
        <v>35</v>
      </c>
      <c r="J93" s="110">
        <v>90</v>
      </c>
      <c r="K93" s="62">
        <f t="shared" si="37"/>
        <v>125</v>
      </c>
      <c r="L93" s="63">
        <v>35</v>
      </c>
      <c r="M93" s="63">
        <v>90</v>
      </c>
      <c r="N93" s="62">
        <f t="shared" si="38"/>
        <v>125</v>
      </c>
      <c r="O93" s="63">
        <v>35</v>
      </c>
      <c r="P93" s="63">
        <v>90</v>
      </c>
      <c r="Q93" s="62">
        <f t="shared" si="39"/>
        <v>125</v>
      </c>
      <c r="R93" s="63">
        <v>35</v>
      </c>
      <c r="S93" s="167">
        <v>90</v>
      </c>
    </row>
    <row r="94" spans="1:19" ht="37.5">
      <c r="A94" s="168"/>
      <c r="B94" s="206"/>
      <c r="C94" s="141" t="s">
        <v>265</v>
      </c>
      <c r="D94" s="125" t="s">
        <v>266</v>
      </c>
      <c r="E94" s="50">
        <f t="shared" si="33"/>
        <v>500</v>
      </c>
      <c r="F94" s="63">
        <f t="shared" si="34"/>
        <v>140</v>
      </c>
      <c r="G94" s="63">
        <f t="shared" si="35"/>
        <v>360</v>
      </c>
      <c r="H94" s="62">
        <f t="shared" si="36"/>
        <v>125</v>
      </c>
      <c r="I94" s="110">
        <v>35</v>
      </c>
      <c r="J94" s="110">
        <v>90</v>
      </c>
      <c r="K94" s="62">
        <f t="shared" si="37"/>
        <v>125</v>
      </c>
      <c r="L94" s="63">
        <v>35</v>
      </c>
      <c r="M94" s="63">
        <v>90</v>
      </c>
      <c r="N94" s="62">
        <f t="shared" si="38"/>
        <v>125</v>
      </c>
      <c r="O94" s="63">
        <v>35</v>
      </c>
      <c r="P94" s="63">
        <v>90</v>
      </c>
      <c r="Q94" s="62">
        <f t="shared" si="39"/>
        <v>125</v>
      </c>
      <c r="R94" s="63">
        <v>35</v>
      </c>
      <c r="S94" s="167">
        <v>90</v>
      </c>
    </row>
    <row r="95" spans="1:19" ht="37.5">
      <c r="A95" s="168"/>
      <c r="B95" s="206"/>
      <c r="C95" s="141" t="s">
        <v>267</v>
      </c>
      <c r="D95" s="125" t="s">
        <v>268</v>
      </c>
      <c r="E95" s="50">
        <f t="shared" si="33"/>
        <v>1000</v>
      </c>
      <c r="F95" s="63">
        <f t="shared" si="34"/>
        <v>280</v>
      </c>
      <c r="G95" s="63">
        <f t="shared" si="35"/>
        <v>720</v>
      </c>
      <c r="H95" s="62">
        <f t="shared" si="36"/>
        <v>250</v>
      </c>
      <c r="I95" s="110">
        <v>70</v>
      </c>
      <c r="J95" s="110">
        <v>180</v>
      </c>
      <c r="K95" s="62">
        <f t="shared" si="37"/>
        <v>250</v>
      </c>
      <c r="L95" s="63">
        <v>70</v>
      </c>
      <c r="M95" s="63">
        <v>180</v>
      </c>
      <c r="N95" s="62">
        <f t="shared" si="38"/>
        <v>250</v>
      </c>
      <c r="O95" s="63">
        <v>70</v>
      </c>
      <c r="P95" s="63">
        <v>180</v>
      </c>
      <c r="Q95" s="62">
        <f t="shared" si="39"/>
        <v>250</v>
      </c>
      <c r="R95" s="63">
        <v>70</v>
      </c>
      <c r="S95" s="167">
        <v>180</v>
      </c>
    </row>
    <row r="96" spans="1:19" ht="37.5">
      <c r="A96" s="168"/>
      <c r="B96" s="206"/>
      <c r="C96" s="141" t="s">
        <v>269</v>
      </c>
      <c r="D96" s="125" t="s">
        <v>270</v>
      </c>
      <c r="E96" s="50">
        <f t="shared" si="33"/>
        <v>100</v>
      </c>
      <c r="F96" s="63">
        <f t="shared" si="34"/>
        <v>28</v>
      </c>
      <c r="G96" s="63">
        <f t="shared" si="35"/>
        <v>72</v>
      </c>
      <c r="H96" s="62">
        <f t="shared" si="36"/>
        <v>25</v>
      </c>
      <c r="I96" s="110">
        <v>7</v>
      </c>
      <c r="J96" s="110">
        <v>18</v>
      </c>
      <c r="K96" s="62">
        <f t="shared" si="37"/>
        <v>25</v>
      </c>
      <c r="L96" s="63">
        <v>7</v>
      </c>
      <c r="M96" s="63">
        <v>18</v>
      </c>
      <c r="N96" s="62">
        <f t="shared" si="38"/>
        <v>25</v>
      </c>
      <c r="O96" s="63">
        <v>7</v>
      </c>
      <c r="P96" s="63">
        <v>18</v>
      </c>
      <c r="Q96" s="62">
        <f t="shared" si="39"/>
        <v>25</v>
      </c>
      <c r="R96" s="63">
        <v>7</v>
      </c>
      <c r="S96" s="167">
        <v>18</v>
      </c>
    </row>
    <row r="97" spans="1:19" s="93" customFormat="1" ht="56.25">
      <c r="A97" s="168"/>
      <c r="B97" s="206"/>
      <c r="C97" s="141" t="s">
        <v>273</v>
      </c>
      <c r="D97" s="125" t="s">
        <v>274</v>
      </c>
      <c r="E97" s="50">
        <f t="shared" si="33"/>
        <v>500</v>
      </c>
      <c r="F97" s="63">
        <f t="shared" si="34"/>
        <v>140</v>
      </c>
      <c r="G97" s="63">
        <f t="shared" si="35"/>
        <v>360</v>
      </c>
      <c r="H97" s="62">
        <f t="shared" si="36"/>
        <v>125</v>
      </c>
      <c r="I97" s="110">
        <v>35</v>
      </c>
      <c r="J97" s="110">
        <v>90</v>
      </c>
      <c r="K97" s="62">
        <f t="shared" si="37"/>
        <v>125</v>
      </c>
      <c r="L97" s="63">
        <v>35</v>
      </c>
      <c r="M97" s="63">
        <v>90</v>
      </c>
      <c r="N97" s="62">
        <f t="shared" si="38"/>
        <v>125</v>
      </c>
      <c r="O97" s="63">
        <v>35</v>
      </c>
      <c r="P97" s="63">
        <v>90</v>
      </c>
      <c r="Q97" s="62">
        <f t="shared" si="39"/>
        <v>125</v>
      </c>
      <c r="R97" s="63">
        <v>35</v>
      </c>
      <c r="S97" s="167">
        <v>90</v>
      </c>
    </row>
    <row r="98" spans="1:19" s="93" customFormat="1" ht="37.5">
      <c r="A98" s="168"/>
      <c r="B98" s="206"/>
      <c r="C98" s="141" t="s">
        <v>305</v>
      </c>
      <c r="D98" s="125" t="s">
        <v>306</v>
      </c>
      <c r="E98" s="50">
        <f t="shared" si="33"/>
        <v>45000</v>
      </c>
      <c r="F98" s="63">
        <f t="shared" si="34"/>
        <v>12600</v>
      </c>
      <c r="G98" s="63">
        <f t="shared" si="35"/>
        <v>32400</v>
      </c>
      <c r="H98" s="62">
        <f t="shared" si="36"/>
        <v>11250</v>
      </c>
      <c r="I98" s="110">
        <v>3150</v>
      </c>
      <c r="J98" s="110">
        <v>8100</v>
      </c>
      <c r="K98" s="62">
        <f t="shared" si="37"/>
        <v>11250</v>
      </c>
      <c r="L98" s="63">
        <v>3150</v>
      </c>
      <c r="M98" s="63">
        <v>8100</v>
      </c>
      <c r="N98" s="62">
        <f t="shared" si="38"/>
        <v>11250</v>
      </c>
      <c r="O98" s="63">
        <v>3150</v>
      </c>
      <c r="P98" s="63">
        <v>8100</v>
      </c>
      <c r="Q98" s="62">
        <f t="shared" si="39"/>
        <v>11250</v>
      </c>
      <c r="R98" s="63">
        <v>3150</v>
      </c>
      <c r="S98" s="167">
        <v>8100</v>
      </c>
    </row>
    <row r="99" spans="1:19" s="93" customFormat="1" ht="37.5">
      <c r="A99" s="168"/>
      <c r="B99" s="206"/>
      <c r="C99" s="141" t="s">
        <v>275</v>
      </c>
      <c r="D99" s="125" t="s">
        <v>276</v>
      </c>
      <c r="E99" s="50">
        <f t="shared" si="33"/>
        <v>50000</v>
      </c>
      <c r="F99" s="63">
        <f t="shared" si="34"/>
        <v>14000</v>
      </c>
      <c r="G99" s="63">
        <f t="shared" si="35"/>
        <v>36000</v>
      </c>
      <c r="H99" s="62">
        <f t="shared" si="36"/>
        <v>12500</v>
      </c>
      <c r="I99" s="110">
        <v>3500</v>
      </c>
      <c r="J99" s="110">
        <v>9000</v>
      </c>
      <c r="K99" s="62">
        <f t="shared" si="37"/>
        <v>12500</v>
      </c>
      <c r="L99" s="63">
        <v>3500</v>
      </c>
      <c r="M99" s="63">
        <v>9000</v>
      </c>
      <c r="N99" s="62">
        <f t="shared" si="38"/>
        <v>12500</v>
      </c>
      <c r="O99" s="63">
        <v>3500</v>
      </c>
      <c r="P99" s="63">
        <v>9000</v>
      </c>
      <c r="Q99" s="62">
        <f t="shared" si="39"/>
        <v>12500</v>
      </c>
      <c r="R99" s="63">
        <v>3500</v>
      </c>
      <c r="S99" s="167">
        <v>9000</v>
      </c>
    </row>
    <row r="100" spans="1:19" s="93" customFormat="1" ht="37.5">
      <c r="A100" s="168"/>
      <c r="B100" s="206"/>
      <c r="C100" s="141" t="s">
        <v>323</v>
      </c>
      <c r="D100" s="127" t="s">
        <v>324</v>
      </c>
      <c r="E100" s="50">
        <f t="shared" si="33"/>
        <v>800</v>
      </c>
      <c r="F100" s="63">
        <f t="shared" si="34"/>
        <v>224</v>
      </c>
      <c r="G100" s="63">
        <f t="shared" si="35"/>
        <v>576</v>
      </c>
      <c r="H100" s="62">
        <f t="shared" si="36"/>
        <v>200</v>
      </c>
      <c r="I100" s="110">
        <v>56</v>
      </c>
      <c r="J100" s="110">
        <v>144</v>
      </c>
      <c r="K100" s="62">
        <f t="shared" si="37"/>
        <v>200</v>
      </c>
      <c r="L100" s="63">
        <v>56</v>
      </c>
      <c r="M100" s="63">
        <v>144</v>
      </c>
      <c r="N100" s="62">
        <f t="shared" si="38"/>
        <v>200</v>
      </c>
      <c r="O100" s="63">
        <v>56</v>
      </c>
      <c r="P100" s="63">
        <v>144</v>
      </c>
      <c r="Q100" s="62">
        <f t="shared" si="39"/>
        <v>200</v>
      </c>
      <c r="R100" s="63">
        <v>56</v>
      </c>
      <c r="S100" s="167">
        <v>144</v>
      </c>
    </row>
    <row r="101" spans="1:19" s="93" customFormat="1" ht="37.5">
      <c r="A101" s="168"/>
      <c r="B101" s="206"/>
      <c r="C101" s="141" t="s">
        <v>325</v>
      </c>
      <c r="D101" s="127" t="s">
        <v>335</v>
      </c>
      <c r="E101" s="50">
        <f t="shared" si="33"/>
        <v>20</v>
      </c>
      <c r="F101" s="63">
        <f t="shared" si="34"/>
        <v>6</v>
      </c>
      <c r="G101" s="63">
        <f t="shared" si="35"/>
        <v>14</v>
      </c>
      <c r="H101" s="62">
        <f t="shared" si="36"/>
        <v>5</v>
      </c>
      <c r="I101" s="110">
        <v>1</v>
      </c>
      <c r="J101" s="110">
        <v>4</v>
      </c>
      <c r="K101" s="62">
        <f t="shared" si="37"/>
        <v>5</v>
      </c>
      <c r="L101" s="63">
        <v>2</v>
      </c>
      <c r="M101" s="63">
        <v>3</v>
      </c>
      <c r="N101" s="62">
        <f t="shared" si="38"/>
        <v>5</v>
      </c>
      <c r="O101" s="63">
        <v>1</v>
      </c>
      <c r="P101" s="63">
        <v>4</v>
      </c>
      <c r="Q101" s="62">
        <f t="shared" si="39"/>
        <v>5</v>
      </c>
      <c r="R101" s="63">
        <v>2</v>
      </c>
      <c r="S101" s="167">
        <v>3</v>
      </c>
    </row>
    <row r="102" spans="1:19" s="93" customFormat="1" ht="56.25">
      <c r="A102" s="168"/>
      <c r="B102" s="206"/>
      <c r="C102" s="141" t="s">
        <v>277</v>
      </c>
      <c r="D102" s="125" t="s">
        <v>278</v>
      </c>
      <c r="E102" s="50">
        <f t="shared" si="33"/>
        <v>8000</v>
      </c>
      <c r="F102" s="63">
        <f t="shared" si="34"/>
        <v>2240</v>
      </c>
      <c r="G102" s="63">
        <f t="shared" si="35"/>
        <v>5760</v>
      </c>
      <c r="H102" s="62">
        <f t="shared" si="36"/>
        <v>2000</v>
      </c>
      <c r="I102" s="110">
        <v>560</v>
      </c>
      <c r="J102" s="110">
        <v>1440</v>
      </c>
      <c r="K102" s="62">
        <f t="shared" si="37"/>
        <v>2000</v>
      </c>
      <c r="L102" s="63">
        <v>560</v>
      </c>
      <c r="M102" s="63">
        <v>1440</v>
      </c>
      <c r="N102" s="62">
        <f t="shared" si="38"/>
        <v>2000</v>
      </c>
      <c r="O102" s="63">
        <v>560</v>
      </c>
      <c r="P102" s="63">
        <v>1440</v>
      </c>
      <c r="Q102" s="62">
        <f t="shared" si="39"/>
        <v>2000</v>
      </c>
      <c r="R102" s="63">
        <v>560</v>
      </c>
      <c r="S102" s="167">
        <v>1440</v>
      </c>
    </row>
    <row r="103" spans="1:19" s="93" customFormat="1" ht="37.5">
      <c r="A103" s="168"/>
      <c r="B103" s="206"/>
      <c r="C103" s="141" t="s">
        <v>279</v>
      </c>
      <c r="D103" s="125" t="s">
        <v>280</v>
      </c>
      <c r="E103" s="50">
        <f t="shared" si="33"/>
        <v>500</v>
      </c>
      <c r="F103" s="63">
        <f t="shared" si="34"/>
        <v>140</v>
      </c>
      <c r="G103" s="63">
        <f t="shared" si="35"/>
        <v>360</v>
      </c>
      <c r="H103" s="62">
        <f t="shared" si="36"/>
        <v>125</v>
      </c>
      <c r="I103" s="110">
        <v>35</v>
      </c>
      <c r="J103" s="110">
        <v>90</v>
      </c>
      <c r="K103" s="62">
        <f t="shared" si="37"/>
        <v>125</v>
      </c>
      <c r="L103" s="63">
        <v>35</v>
      </c>
      <c r="M103" s="63">
        <v>90</v>
      </c>
      <c r="N103" s="62">
        <f t="shared" si="38"/>
        <v>125</v>
      </c>
      <c r="O103" s="63">
        <v>35</v>
      </c>
      <c r="P103" s="63">
        <v>90</v>
      </c>
      <c r="Q103" s="62">
        <f t="shared" si="39"/>
        <v>125</v>
      </c>
      <c r="R103" s="63">
        <v>35</v>
      </c>
      <c r="S103" s="167">
        <v>90</v>
      </c>
    </row>
    <row r="104" spans="1:19" s="93" customFormat="1" ht="56.25">
      <c r="A104" s="168"/>
      <c r="B104" s="206"/>
      <c r="C104" s="141" t="s">
        <v>307</v>
      </c>
      <c r="D104" s="125" t="s">
        <v>308</v>
      </c>
      <c r="E104" s="50">
        <f t="shared" si="33"/>
        <v>1000</v>
      </c>
      <c r="F104" s="63">
        <f t="shared" si="34"/>
        <v>280</v>
      </c>
      <c r="G104" s="63">
        <f t="shared" si="35"/>
        <v>720</v>
      </c>
      <c r="H104" s="62">
        <f t="shared" si="36"/>
        <v>250</v>
      </c>
      <c r="I104" s="110">
        <v>70</v>
      </c>
      <c r="J104" s="110">
        <v>180</v>
      </c>
      <c r="K104" s="62">
        <f t="shared" si="37"/>
        <v>250</v>
      </c>
      <c r="L104" s="63">
        <v>70</v>
      </c>
      <c r="M104" s="63">
        <v>180</v>
      </c>
      <c r="N104" s="62">
        <f t="shared" si="38"/>
        <v>250</v>
      </c>
      <c r="O104" s="63">
        <v>70</v>
      </c>
      <c r="P104" s="63">
        <v>180</v>
      </c>
      <c r="Q104" s="62">
        <f t="shared" si="39"/>
        <v>250</v>
      </c>
      <c r="R104" s="63">
        <v>70</v>
      </c>
      <c r="S104" s="167">
        <v>180</v>
      </c>
    </row>
    <row r="105" spans="1:19" s="93" customFormat="1" ht="37.5">
      <c r="A105" s="168"/>
      <c r="B105" s="206"/>
      <c r="C105" s="141" t="s">
        <v>321</v>
      </c>
      <c r="D105" s="125" t="s">
        <v>322</v>
      </c>
      <c r="E105" s="50">
        <f t="shared" si="33"/>
        <v>5000</v>
      </c>
      <c r="F105" s="63">
        <f t="shared" si="34"/>
        <v>1400</v>
      </c>
      <c r="G105" s="63">
        <f t="shared" si="35"/>
        <v>3600</v>
      </c>
      <c r="H105" s="62">
        <f t="shared" si="36"/>
        <v>1250</v>
      </c>
      <c r="I105" s="110">
        <v>350</v>
      </c>
      <c r="J105" s="110">
        <v>900</v>
      </c>
      <c r="K105" s="62">
        <f t="shared" si="37"/>
        <v>1250</v>
      </c>
      <c r="L105" s="63">
        <v>350</v>
      </c>
      <c r="M105" s="63">
        <v>900</v>
      </c>
      <c r="N105" s="62">
        <f t="shared" si="38"/>
        <v>1250</v>
      </c>
      <c r="O105" s="63">
        <v>350</v>
      </c>
      <c r="P105" s="63">
        <v>900</v>
      </c>
      <c r="Q105" s="62">
        <f t="shared" si="39"/>
        <v>1250</v>
      </c>
      <c r="R105" s="63">
        <v>350</v>
      </c>
      <c r="S105" s="167">
        <v>900</v>
      </c>
    </row>
    <row r="106" spans="1:19" s="93" customFormat="1" ht="37.5">
      <c r="A106" s="168"/>
      <c r="B106" s="206"/>
      <c r="C106" s="141" t="s">
        <v>309</v>
      </c>
      <c r="D106" s="125" t="s">
        <v>310</v>
      </c>
      <c r="E106" s="50">
        <f t="shared" si="33"/>
        <v>15000</v>
      </c>
      <c r="F106" s="63">
        <f t="shared" si="34"/>
        <v>4200</v>
      </c>
      <c r="G106" s="63">
        <f t="shared" si="35"/>
        <v>10800</v>
      </c>
      <c r="H106" s="62">
        <f t="shared" si="36"/>
        <v>3750</v>
      </c>
      <c r="I106" s="110">
        <v>1050</v>
      </c>
      <c r="J106" s="110">
        <v>2700</v>
      </c>
      <c r="K106" s="62">
        <f t="shared" si="37"/>
        <v>3750</v>
      </c>
      <c r="L106" s="63">
        <v>1050</v>
      </c>
      <c r="M106" s="63">
        <v>2700</v>
      </c>
      <c r="N106" s="62">
        <f t="shared" si="38"/>
        <v>3750</v>
      </c>
      <c r="O106" s="63">
        <v>1050</v>
      </c>
      <c r="P106" s="63">
        <v>2700</v>
      </c>
      <c r="Q106" s="62">
        <f t="shared" si="39"/>
        <v>3750</v>
      </c>
      <c r="R106" s="63">
        <v>1050</v>
      </c>
      <c r="S106" s="167">
        <v>2700</v>
      </c>
    </row>
    <row r="107" spans="1:19" s="93" customFormat="1" ht="56.25">
      <c r="A107" s="168"/>
      <c r="B107" s="206"/>
      <c r="C107" s="141" t="s">
        <v>285</v>
      </c>
      <c r="D107" s="125" t="s">
        <v>286</v>
      </c>
      <c r="E107" s="50">
        <f t="shared" si="33"/>
        <v>1000</v>
      </c>
      <c r="F107" s="63">
        <f t="shared" si="34"/>
        <v>280</v>
      </c>
      <c r="G107" s="63">
        <f t="shared" si="35"/>
        <v>720</v>
      </c>
      <c r="H107" s="62">
        <f t="shared" si="36"/>
        <v>250</v>
      </c>
      <c r="I107" s="110">
        <v>70</v>
      </c>
      <c r="J107" s="110">
        <v>180</v>
      </c>
      <c r="K107" s="62">
        <f t="shared" si="37"/>
        <v>250</v>
      </c>
      <c r="L107" s="63">
        <v>70</v>
      </c>
      <c r="M107" s="63">
        <v>180</v>
      </c>
      <c r="N107" s="62">
        <f t="shared" si="38"/>
        <v>250</v>
      </c>
      <c r="O107" s="63">
        <v>70</v>
      </c>
      <c r="P107" s="63">
        <v>180</v>
      </c>
      <c r="Q107" s="62">
        <f t="shared" si="39"/>
        <v>250</v>
      </c>
      <c r="R107" s="63">
        <v>70</v>
      </c>
      <c r="S107" s="167">
        <v>180</v>
      </c>
    </row>
    <row r="108" spans="1:19" s="93" customFormat="1" ht="37.5">
      <c r="A108" s="168"/>
      <c r="B108" s="206"/>
      <c r="C108" s="141" t="s">
        <v>289</v>
      </c>
      <c r="D108" s="125" t="s">
        <v>290</v>
      </c>
      <c r="E108" s="50">
        <f t="shared" si="33"/>
        <v>1000</v>
      </c>
      <c r="F108" s="63">
        <f t="shared" si="34"/>
        <v>280</v>
      </c>
      <c r="G108" s="63">
        <f t="shared" si="35"/>
        <v>720</v>
      </c>
      <c r="H108" s="62">
        <f t="shared" si="36"/>
        <v>250</v>
      </c>
      <c r="I108" s="110">
        <v>70</v>
      </c>
      <c r="J108" s="110">
        <v>180</v>
      </c>
      <c r="K108" s="62">
        <f t="shared" si="37"/>
        <v>250</v>
      </c>
      <c r="L108" s="63">
        <v>70</v>
      </c>
      <c r="M108" s="63">
        <v>180</v>
      </c>
      <c r="N108" s="62">
        <f t="shared" si="38"/>
        <v>250</v>
      </c>
      <c r="O108" s="63">
        <v>70</v>
      </c>
      <c r="P108" s="63">
        <v>180</v>
      </c>
      <c r="Q108" s="62">
        <f t="shared" si="39"/>
        <v>250</v>
      </c>
      <c r="R108" s="63">
        <v>70</v>
      </c>
      <c r="S108" s="167">
        <v>180</v>
      </c>
    </row>
    <row r="109" spans="1:19" s="93" customFormat="1" ht="37.5">
      <c r="A109" s="168"/>
      <c r="B109" s="206"/>
      <c r="C109" s="141" t="s">
        <v>319</v>
      </c>
      <c r="D109" s="125" t="s">
        <v>320</v>
      </c>
      <c r="E109" s="50">
        <f t="shared" si="33"/>
        <v>1800</v>
      </c>
      <c r="F109" s="63">
        <f t="shared" si="34"/>
        <v>504</v>
      </c>
      <c r="G109" s="63">
        <f t="shared" si="35"/>
        <v>1296</v>
      </c>
      <c r="H109" s="62">
        <f t="shared" si="36"/>
        <v>450</v>
      </c>
      <c r="I109" s="110">
        <v>126</v>
      </c>
      <c r="J109" s="110">
        <v>324</v>
      </c>
      <c r="K109" s="62">
        <f t="shared" si="37"/>
        <v>450</v>
      </c>
      <c r="L109" s="63">
        <v>126</v>
      </c>
      <c r="M109" s="63">
        <v>324</v>
      </c>
      <c r="N109" s="62">
        <f t="shared" si="38"/>
        <v>450</v>
      </c>
      <c r="O109" s="63">
        <v>126</v>
      </c>
      <c r="P109" s="63">
        <v>324</v>
      </c>
      <c r="Q109" s="62">
        <f t="shared" si="39"/>
        <v>450</v>
      </c>
      <c r="R109" s="63">
        <v>126</v>
      </c>
      <c r="S109" s="167">
        <v>324</v>
      </c>
    </row>
    <row r="110" spans="1:19" s="93" customFormat="1" ht="93.75">
      <c r="A110" s="168"/>
      <c r="B110" s="206"/>
      <c r="C110" s="141" t="s">
        <v>291</v>
      </c>
      <c r="D110" s="125" t="s">
        <v>292</v>
      </c>
      <c r="E110" s="50">
        <f t="shared" si="33"/>
        <v>6000</v>
      </c>
      <c r="F110" s="63">
        <f t="shared" si="34"/>
        <v>1680</v>
      </c>
      <c r="G110" s="63">
        <f t="shared" si="35"/>
        <v>4320</v>
      </c>
      <c r="H110" s="62">
        <f t="shared" si="36"/>
        <v>1500</v>
      </c>
      <c r="I110" s="110">
        <v>420</v>
      </c>
      <c r="J110" s="110">
        <v>1080</v>
      </c>
      <c r="K110" s="62">
        <f t="shared" si="37"/>
        <v>1500</v>
      </c>
      <c r="L110" s="63">
        <v>420</v>
      </c>
      <c r="M110" s="63">
        <v>1080</v>
      </c>
      <c r="N110" s="62">
        <f t="shared" si="38"/>
        <v>1500</v>
      </c>
      <c r="O110" s="63">
        <v>420</v>
      </c>
      <c r="P110" s="63">
        <v>1080</v>
      </c>
      <c r="Q110" s="62">
        <f t="shared" si="39"/>
        <v>1500</v>
      </c>
      <c r="R110" s="63">
        <v>420</v>
      </c>
      <c r="S110" s="167">
        <v>1080</v>
      </c>
    </row>
    <row r="111" spans="1:19" s="93" customFormat="1" ht="37.5">
      <c r="A111" s="168"/>
      <c r="B111" s="206"/>
      <c r="C111" s="141" t="s">
        <v>293</v>
      </c>
      <c r="D111" s="125" t="s">
        <v>294</v>
      </c>
      <c r="E111" s="50">
        <f t="shared" si="33"/>
        <v>14000</v>
      </c>
      <c r="F111" s="63">
        <f t="shared" si="34"/>
        <v>3920</v>
      </c>
      <c r="G111" s="63">
        <f t="shared" si="35"/>
        <v>10080</v>
      </c>
      <c r="H111" s="62">
        <f t="shared" si="36"/>
        <v>3500</v>
      </c>
      <c r="I111" s="110">
        <v>980</v>
      </c>
      <c r="J111" s="110">
        <v>2520</v>
      </c>
      <c r="K111" s="62">
        <f t="shared" si="37"/>
        <v>3500</v>
      </c>
      <c r="L111" s="63">
        <v>980</v>
      </c>
      <c r="M111" s="63">
        <v>2520</v>
      </c>
      <c r="N111" s="62">
        <f t="shared" si="38"/>
        <v>3500</v>
      </c>
      <c r="O111" s="63">
        <v>980</v>
      </c>
      <c r="P111" s="63">
        <v>2520</v>
      </c>
      <c r="Q111" s="62">
        <f t="shared" si="39"/>
        <v>3500</v>
      </c>
      <c r="R111" s="63">
        <v>980</v>
      </c>
      <c r="S111" s="167">
        <v>2520</v>
      </c>
    </row>
    <row r="112" spans="1:19" s="93" customFormat="1" ht="56.25">
      <c r="A112" s="168"/>
      <c r="B112" s="206"/>
      <c r="C112" s="141" t="s">
        <v>295</v>
      </c>
      <c r="D112" s="125" t="s">
        <v>296</v>
      </c>
      <c r="E112" s="50">
        <f t="shared" si="33"/>
        <v>14000</v>
      </c>
      <c r="F112" s="63">
        <f t="shared" si="34"/>
        <v>3920</v>
      </c>
      <c r="G112" s="63">
        <f t="shared" si="35"/>
        <v>10080</v>
      </c>
      <c r="H112" s="62">
        <f t="shared" si="36"/>
        <v>3500</v>
      </c>
      <c r="I112" s="110">
        <v>980</v>
      </c>
      <c r="J112" s="110">
        <v>2520</v>
      </c>
      <c r="K112" s="62">
        <f t="shared" si="37"/>
        <v>3500</v>
      </c>
      <c r="L112" s="63">
        <v>980</v>
      </c>
      <c r="M112" s="63">
        <v>2520</v>
      </c>
      <c r="N112" s="62">
        <f t="shared" si="38"/>
        <v>3500</v>
      </c>
      <c r="O112" s="63">
        <v>980</v>
      </c>
      <c r="P112" s="63">
        <v>2520</v>
      </c>
      <c r="Q112" s="62">
        <f t="shared" si="39"/>
        <v>3500</v>
      </c>
      <c r="R112" s="63">
        <v>980</v>
      </c>
      <c r="S112" s="167">
        <v>2520</v>
      </c>
    </row>
    <row r="113" spans="1:19" s="93" customFormat="1" ht="37.5">
      <c r="A113" s="168"/>
      <c r="B113" s="206"/>
      <c r="C113" s="141" t="s">
        <v>297</v>
      </c>
      <c r="D113" s="125" t="s">
        <v>298</v>
      </c>
      <c r="E113" s="50">
        <f t="shared" si="33"/>
        <v>20000</v>
      </c>
      <c r="F113" s="63">
        <f t="shared" si="34"/>
        <v>5600</v>
      </c>
      <c r="G113" s="63">
        <f t="shared" si="35"/>
        <v>14400</v>
      </c>
      <c r="H113" s="62">
        <f t="shared" si="36"/>
        <v>5000</v>
      </c>
      <c r="I113" s="110">
        <v>1400</v>
      </c>
      <c r="J113" s="110">
        <v>3600</v>
      </c>
      <c r="K113" s="62">
        <f t="shared" si="37"/>
        <v>5000</v>
      </c>
      <c r="L113" s="63">
        <v>1400</v>
      </c>
      <c r="M113" s="63">
        <v>3600</v>
      </c>
      <c r="N113" s="62">
        <f t="shared" si="38"/>
        <v>5000</v>
      </c>
      <c r="O113" s="63">
        <v>1400</v>
      </c>
      <c r="P113" s="63">
        <v>3600</v>
      </c>
      <c r="Q113" s="62">
        <f t="shared" si="39"/>
        <v>5000</v>
      </c>
      <c r="R113" s="63">
        <v>1400</v>
      </c>
      <c r="S113" s="167">
        <v>3600</v>
      </c>
    </row>
    <row r="114" spans="1:19" s="93" customFormat="1" ht="37.5">
      <c r="A114" s="168"/>
      <c r="B114" s="206"/>
      <c r="C114" s="141" t="s">
        <v>299</v>
      </c>
      <c r="D114" s="125" t="s">
        <v>300</v>
      </c>
      <c r="E114" s="50">
        <f t="shared" si="33"/>
        <v>300</v>
      </c>
      <c r="F114" s="63">
        <f t="shared" si="34"/>
        <v>84</v>
      </c>
      <c r="G114" s="63">
        <f t="shared" si="35"/>
        <v>216</v>
      </c>
      <c r="H114" s="62">
        <f t="shared" si="36"/>
        <v>75</v>
      </c>
      <c r="I114" s="110">
        <v>21</v>
      </c>
      <c r="J114" s="110">
        <v>54</v>
      </c>
      <c r="K114" s="62">
        <f t="shared" si="37"/>
        <v>75</v>
      </c>
      <c r="L114" s="63">
        <v>21</v>
      </c>
      <c r="M114" s="63">
        <v>54</v>
      </c>
      <c r="N114" s="62">
        <f t="shared" si="38"/>
        <v>75</v>
      </c>
      <c r="O114" s="63">
        <v>21</v>
      </c>
      <c r="P114" s="63">
        <v>54</v>
      </c>
      <c r="Q114" s="62">
        <f t="shared" si="39"/>
        <v>75</v>
      </c>
      <c r="R114" s="63">
        <v>21</v>
      </c>
      <c r="S114" s="167">
        <v>54</v>
      </c>
    </row>
    <row r="115" spans="1:19" s="93" customFormat="1" ht="37.5">
      <c r="A115" s="168"/>
      <c r="B115" s="206"/>
      <c r="C115" s="141" t="s">
        <v>336</v>
      </c>
      <c r="D115" s="125" t="s">
        <v>337</v>
      </c>
      <c r="E115" s="50">
        <f t="shared" si="33"/>
        <v>3000</v>
      </c>
      <c r="F115" s="63">
        <f t="shared" si="34"/>
        <v>840</v>
      </c>
      <c r="G115" s="63">
        <f t="shared" si="35"/>
        <v>2160</v>
      </c>
      <c r="H115" s="62">
        <f t="shared" si="36"/>
        <v>750</v>
      </c>
      <c r="I115" s="110">
        <v>210</v>
      </c>
      <c r="J115" s="110">
        <v>540</v>
      </c>
      <c r="K115" s="62">
        <f t="shared" si="37"/>
        <v>750</v>
      </c>
      <c r="L115" s="63">
        <v>210</v>
      </c>
      <c r="M115" s="63">
        <v>540</v>
      </c>
      <c r="N115" s="62">
        <f t="shared" si="38"/>
        <v>750</v>
      </c>
      <c r="O115" s="63">
        <v>210</v>
      </c>
      <c r="P115" s="63">
        <v>540</v>
      </c>
      <c r="Q115" s="62">
        <f t="shared" si="39"/>
        <v>750</v>
      </c>
      <c r="R115" s="63">
        <v>210</v>
      </c>
      <c r="S115" s="167">
        <v>540</v>
      </c>
    </row>
    <row r="116" spans="1:19" s="93" customFormat="1" ht="56.25">
      <c r="A116" s="168"/>
      <c r="B116" s="206"/>
      <c r="C116" s="141" t="s">
        <v>338</v>
      </c>
      <c r="D116" s="125" t="s">
        <v>339</v>
      </c>
      <c r="E116" s="50">
        <f t="shared" si="33"/>
        <v>10000</v>
      </c>
      <c r="F116" s="63">
        <f t="shared" si="34"/>
        <v>2800</v>
      </c>
      <c r="G116" s="63">
        <f t="shared" si="35"/>
        <v>7200</v>
      </c>
      <c r="H116" s="62">
        <f t="shared" si="36"/>
        <v>2500</v>
      </c>
      <c r="I116" s="110">
        <v>700</v>
      </c>
      <c r="J116" s="110">
        <v>1800</v>
      </c>
      <c r="K116" s="62">
        <f t="shared" si="37"/>
        <v>2500</v>
      </c>
      <c r="L116" s="63">
        <v>700</v>
      </c>
      <c r="M116" s="63">
        <v>1800</v>
      </c>
      <c r="N116" s="62">
        <f t="shared" si="38"/>
        <v>2500</v>
      </c>
      <c r="O116" s="63">
        <v>700</v>
      </c>
      <c r="P116" s="63">
        <v>1800</v>
      </c>
      <c r="Q116" s="62">
        <f t="shared" si="39"/>
        <v>2500</v>
      </c>
      <c r="R116" s="63">
        <v>700</v>
      </c>
      <c r="S116" s="167">
        <v>1800</v>
      </c>
    </row>
    <row r="117" spans="1:19" s="93" customFormat="1" ht="37.5">
      <c r="A117" s="168"/>
      <c r="B117" s="206"/>
      <c r="C117" s="141" t="s">
        <v>313</v>
      </c>
      <c r="D117" s="125" t="s">
        <v>314</v>
      </c>
      <c r="E117" s="50">
        <f t="shared" si="33"/>
        <v>15000</v>
      </c>
      <c r="F117" s="63">
        <f t="shared" si="34"/>
        <v>4200</v>
      </c>
      <c r="G117" s="63">
        <f t="shared" si="35"/>
        <v>10800</v>
      </c>
      <c r="H117" s="62">
        <f t="shared" si="36"/>
        <v>3750</v>
      </c>
      <c r="I117" s="110">
        <v>1050</v>
      </c>
      <c r="J117" s="110">
        <v>2700</v>
      </c>
      <c r="K117" s="62">
        <f t="shared" si="37"/>
        <v>3750</v>
      </c>
      <c r="L117" s="63">
        <v>1050</v>
      </c>
      <c r="M117" s="63">
        <v>2700</v>
      </c>
      <c r="N117" s="62">
        <f t="shared" si="38"/>
        <v>3750</v>
      </c>
      <c r="O117" s="63">
        <v>1050</v>
      </c>
      <c r="P117" s="63">
        <v>2700</v>
      </c>
      <c r="Q117" s="62">
        <f t="shared" si="39"/>
        <v>3750</v>
      </c>
      <c r="R117" s="63">
        <v>1050</v>
      </c>
      <c r="S117" s="167">
        <v>2700</v>
      </c>
    </row>
    <row r="118" spans="1:19" s="93" customFormat="1" ht="37.5">
      <c r="A118" s="168"/>
      <c r="B118" s="206"/>
      <c r="C118" s="141" t="s">
        <v>315</v>
      </c>
      <c r="D118" s="125" t="s">
        <v>316</v>
      </c>
      <c r="E118" s="50">
        <f t="shared" si="33"/>
        <v>2000</v>
      </c>
      <c r="F118" s="63">
        <f t="shared" si="34"/>
        <v>560</v>
      </c>
      <c r="G118" s="63">
        <f t="shared" si="35"/>
        <v>1440</v>
      </c>
      <c r="H118" s="62">
        <f t="shared" si="36"/>
        <v>500</v>
      </c>
      <c r="I118" s="110">
        <v>140</v>
      </c>
      <c r="J118" s="110">
        <v>360</v>
      </c>
      <c r="K118" s="62">
        <f t="shared" si="37"/>
        <v>500</v>
      </c>
      <c r="L118" s="63">
        <v>140</v>
      </c>
      <c r="M118" s="63">
        <v>360</v>
      </c>
      <c r="N118" s="62">
        <f t="shared" si="38"/>
        <v>500</v>
      </c>
      <c r="O118" s="63">
        <v>140</v>
      </c>
      <c r="P118" s="63">
        <v>360</v>
      </c>
      <c r="Q118" s="62">
        <f t="shared" si="39"/>
        <v>500</v>
      </c>
      <c r="R118" s="63">
        <v>140</v>
      </c>
      <c r="S118" s="167">
        <v>360</v>
      </c>
    </row>
    <row r="119" spans="1:19" s="93" customFormat="1" ht="37.5">
      <c r="A119" s="168"/>
      <c r="B119" s="206"/>
      <c r="C119" s="141" t="s">
        <v>340</v>
      </c>
      <c r="D119" s="128" t="s">
        <v>341</v>
      </c>
      <c r="E119" s="50">
        <f t="shared" si="33"/>
        <v>1800</v>
      </c>
      <c r="F119" s="63">
        <f t="shared" si="34"/>
        <v>504</v>
      </c>
      <c r="G119" s="63">
        <f t="shared" si="35"/>
        <v>1296</v>
      </c>
      <c r="H119" s="62">
        <f t="shared" si="36"/>
        <v>450</v>
      </c>
      <c r="I119" s="110">
        <v>126</v>
      </c>
      <c r="J119" s="110">
        <v>324</v>
      </c>
      <c r="K119" s="62">
        <f t="shared" si="37"/>
        <v>450</v>
      </c>
      <c r="L119" s="63">
        <v>126</v>
      </c>
      <c r="M119" s="63">
        <v>324</v>
      </c>
      <c r="N119" s="62">
        <f t="shared" si="38"/>
        <v>450</v>
      </c>
      <c r="O119" s="63">
        <v>126</v>
      </c>
      <c r="P119" s="63">
        <v>324</v>
      </c>
      <c r="Q119" s="62">
        <f t="shared" si="39"/>
        <v>450</v>
      </c>
      <c r="R119" s="63">
        <v>126</v>
      </c>
      <c r="S119" s="167">
        <v>324</v>
      </c>
    </row>
    <row r="120" spans="1:19" s="93" customFormat="1" ht="37.5">
      <c r="A120" s="168"/>
      <c r="B120" s="206"/>
      <c r="C120" s="143" t="s">
        <v>342</v>
      </c>
      <c r="D120" s="127" t="s">
        <v>343</v>
      </c>
      <c r="E120" s="50">
        <f t="shared" si="33"/>
        <v>1168</v>
      </c>
      <c r="F120" s="63">
        <f t="shared" si="34"/>
        <v>327</v>
      </c>
      <c r="G120" s="63">
        <f t="shared" si="35"/>
        <v>841</v>
      </c>
      <c r="H120" s="62">
        <f t="shared" si="36"/>
        <v>292</v>
      </c>
      <c r="I120" s="110">
        <v>82</v>
      </c>
      <c r="J120" s="110">
        <v>210</v>
      </c>
      <c r="K120" s="62">
        <f t="shared" si="37"/>
        <v>292</v>
      </c>
      <c r="L120" s="63">
        <v>81</v>
      </c>
      <c r="M120" s="63">
        <v>211</v>
      </c>
      <c r="N120" s="62">
        <f t="shared" si="38"/>
        <v>292</v>
      </c>
      <c r="O120" s="63">
        <v>82</v>
      </c>
      <c r="P120" s="63">
        <v>210</v>
      </c>
      <c r="Q120" s="62">
        <f t="shared" si="39"/>
        <v>292</v>
      </c>
      <c r="R120" s="63">
        <v>82</v>
      </c>
      <c r="S120" s="167">
        <v>210</v>
      </c>
    </row>
    <row r="121" spans="1:19" s="93" customFormat="1" ht="18.75">
      <c r="A121" s="168">
        <v>10</v>
      </c>
      <c r="B121" s="206">
        <v>154</v>
      </c>
      <c r="C121" s="183"/>
      <c r="D121" s="78" t="s">
        <v>78</v>
      </c>
      <c r="E121" s="50">
        <f>SUM(E122:E131)</f>
        <v>4000</v>
      </c>
      <c r="F121" s="50">
        <f aca="true" t="shared" si="40" ref="F121:S121">SUM(F122:F131)</f>
        <v>1629</v>
      </c>
      <c r="G121" s="50">
        <f t="shared" si="40"/>
        <v>2371</v>
      </c>
      <c r="H121" s="50">
        <f t="shared" si="40"/>
        <v>923</v>
      </c>
      <c r="I121" s="50">
        <f t="shared" si="40"/>
        <v>366</v>
      </c>
      <c r="J121" s="50">
        <f t="shared" si="40"/>
        <v>557</v>
      </c>
      <c r="K121" s="50">
        <f t="shared" si="40"/>
        <v>1091</v>
      </c>
      <c r="L121" s="50">
        <f t="shared" si="40"/>
        <v>449</v>
      </c>
      <c r="M121" s="50">
        <f t="shared" si="40"/>
        <v>642</v>
      </c>
      <c r="N121" s="50">
        <f t="shared" si="40"/>
        <v>875</v>
      </c>
      <c r="O121" s="50">
        <f t="shared" si="40"/>
        <v>353</v>
      </c>
      <c r="P121" s="50">
        <f t="shared" si="40"/>
        <v>522</v>
      </c>
      <c r="Q121" s="50">
        <f t="shared" si="40"/>
        <v>1111</v>
      </c>
      <c r="R121" s="50">
        <f t="shared" si="40"/>
        <v>461</v>
      </c>
      <c r="S121" s="196">
        <f t="shared" si="40"/>
        <v>650</v>
      </c>
    </row>
    <row r="122" spans="1:19" s="93" customFormat="1" ht="93.75">
      <c r="A122" s="168"/>
      <c r="B122" s="206"/>
      <c r="C122" s="135" t="s">
        <v>291</v>
      </c>
      <c r="D122" s="123" t="s">
        <v>292</v>
      </c>
      <c r="E122" s="50">
        <f aca="true" t="shared" si="41" ref="E122:E154">F122+G122</f>
        <v>100</v>
      </c>
      <c r="F122" s="63">
        <f aca="true" t="shared" si="42" ref="F122:F154">I122+L122+O122+R122</f>
        <v>60</v>
      </c>
      <c r="G122" s="63">
        <f aca="true" t="shared" si="43" ref="G122:G154">J122+M122+P122+S122</f>
        <v>40</v>
      </c>
      <c r="H122" s="62">
        <f aca="true" t="shared" si="44" ref="H122:H146">I122+J122</f>
        <v>20</v>
      </c>
      <c r="I122" s="110">
        <v>12</v>
      </c>
      <c r="J122" s="110">
        <v>8</v>
      </c>
      <c r="K122" s="62">
        <f aca="true" t="shared" si="45" ref="K122:K131">L122+M122</f>
        <v>40</v>
      </c>
      <c r="L122" s="63">
        <v>24</v>
      </c>
      <c r="M122" s="63">
        <v>16</v>
      </c>
      <c r="N122" s="62">
        <f aca="true" t="shared" si="46" ref="N122:N131">O122+P122</f>
        <v>15</v>
      </c>
      <c r="O122" s="63">
        <v>9</v>
      </c>
      <c r="P122" s="63">
        <v>6</v>
      </c>
      <c r="Q122" s="62">
        <f aca="true" t="shared" si="47" ref="Q122:Q131">R122+S122</f>
        <v>25</v>
      </c>
      <c r="R122" s="63">
        <v>15</v>
      </c>
      <c r="S122" s="167">
        <v>10</v>
      </c>
    </row>
    <row r="123" spans="1:19" s="93" customFormat="1" ht="37.5">
      <c r="A123" s="168"/>
      <c r="B123" s="206"/>
      <c r="C123" s="135" t="s">
        <v>299</v>
      </c>
      <c r="D123" s="123" t="s">
        <v>300</v>
      </c>
      <c r="E123" s="50">
        <f t="shared" si="41"/>
        <v>150</v>
      </c>
      <c r="F123" s="63">
        <f t="shared" si="42"/>
        <v>84</v>
      </c>
      <c r="G123" s="63">
        <f t="shared" si="43"/>
        <v>66</v>
      </c>
      <c r="H123" s="62">
        <f t="shared" si="44"/>
        <v>31</v>
      </c>
      <c r="I123" s="110">
        <v>17</v>
      </c>
      <c r="J123" s="110">
        <v>14</v>
      </c>
      <c r="K123" s="62">
        <f t="shared" si="45"/>
        <v>40</v>
      </c>
      <c r="L123" s="63">
        <v>22</v>
      </c>
      <c r="M123" s="63">
        <v>18</v>
      </c>
      <c r="N123" s="62">
        <f t="shared" si="46"/>
        <v>31</v>
      </c>
      <c r="O123" s="63">
        <v>17</v>
      </c>
      <c r="P123" s="63">
        <v>14</v>
      </c>
      <c r="Q123" s="62">
        <f t="shared" si="47"/>
        <v>48</v>
      </c>
      <c r="R123" s="63">
        <v>28</v>
      </c>
      <c r="S123" s="167">
        <v>20</v>
      </c>
    </row>
    <row r="124" spans="1:19" s="93" customFormat="1" ht="37.5">
      <c r="A124" s="168"/>
      <c r="B124" s="206"/>
      <c r="C124" s="142" t="s">
        <v>259</v>
      </c>
      <c r="D124" s="125" t="s">
        <v>260</v>
      </c>
      <c r="E124" s="50">
        <f t="shared" si="41"/>
        <v>800</v>
      </c>
      <c r="F124" s="63">
        <f t="shared" si="42"/>
        <v>320</v>
      </c>
      <c r="G124" s="63">
        <f t="shared" si="43"/>
        <v>480</v>
      </c>
      <c r="H124" s="62">
        <f t="shared" si="44"/>
        <v>180</v>
      </c>
      <c r="I124" s="110">
        <v>72</v>
      </c>
      <c r="J124" s="110">
        <v>108</v>
      </c>
      <c r="K124" s="62">
        <f t="shared" si="45"/>
        <v>220</v>
      </c>
      <c r="L124" s="63">
        <v>88</v>
      </c>
      <c r="M124" s="63">
        <v>132</v>
      </c>
      <c r="N124" s="62">
        <f t="shared" si="46"/>
        <v>180</v>
      </c>
      <c r="O124" s="63">
        <v>72</v>
      </c>
      <c r="P124" s="63">
        <v>108</v>
      </c>
      <c r="Q124" s="62">
        <f t="shared" si="47"/>
        <v>220</v>
      </c>
      <c r="R124" s="63">
        <v>88</v>
      </c>
      <c r="S124" s="167">
        <v>132</v>
      </c>
    </row>
    <row r="125" spans="1:19" s="93" customFormat="1" ht="37.5">
      <c r="A125" s="168"/>
      <c r="B125" s="206"/>
      <c r="C125" s="143" t="s">
        <v>287</v>
      </c>
      <c r="D125" s="127" t="s">
        <v>288</v>
      </c>
      <c r="E125" s="50">
        <f t="shared" si="41"/>
        <v>25</v>
      </c>
      <c r="F125" s="63">
        <f t="shared" si="42"/>
        <v>11</v>
      </c>
      <c r="G125" s="63">
        <f t="shared" si="43"/>
        <v>14</v>
      </c>
      <c r="H125" s="62">
        <f t="shared" si="44"/>
        <v>2</v>
      </c>
      <c r="I125" s="110">
        <v>1</v>
      </c>
      <c r="J125" s="110">
        <v>1</v>
      </c>
      <c r="K125" s="62">
        <f t="shared" si="45"/>
        <v>2</v>
      </c>
      <c r="L125" s="63">
        <v>1</v>
      </c>
      <c r="M125" s="63">
        <v>1</v>
      </c>
      <c r="N125" s="62">
        <f t="shared" si="46"/>
        <v>2</v>
      </c>
      <c r="O125" s="63">
        <v>1</v>
      </c>
      <c r="P125" s="63">
        <v>1</v>
      </c>
      <c r="Q125" s="62">
        <f t="shared" si="47"/>
        <v>19</v>
      </c>
      <c r="R125" s="63">
        <v>8</v>
      </c>
      <c r="S125" s="167">
        <v>11</v>
      </c>
    </row>
    <row r="126" spans="1:19" s="93" customFormat="1" ht="37.5">
      <c r="A126" s="168"/>
      <c r="B126" s="206"/>
      <c r="C126" s="141" t="s">
        <v>297</v>
      </c>
      <c r="D126" s="125" t="s">
        <v>298</v>
      </c>
      <c r="E126" s="50">
        <f t="shared" si="41"/>
        <v>175</v>
      </c>
      <c r="F126" s="63">
        <f t="shared" si="42"/>
        <v>53</v>
      </c>
      <c r="G126" s="63">
        <f t="shared" si="43"/>
        <v>122</v>
      </c>
      <c r="H126" s="62">
        <f t="shared" si="44"/>
        <v>40</v>
      </c>
      <c r="I126" s="110">
        <v>12</v>
      </c>
      <c r="J126" s="110">
        <v>28</v>
      </c>
      <c r="K126" s="62">
        <f t="shared" si="45"/>
        <v>50</v>
      </c>
      <c r="L126" s="63">
        <v>15</v>
      </c>
      <c r="M126" s="63">
        <v>35</v>
      </c>
      <c r="N126" s="62">
        <f t="shared" si="46"/>
        <v>40</v>
      </c>
      <c r="O126" s="63">
        <v>12</v>
      </c>
      <c r="P126" s="63">
        <v>28</v>
      </c>
      <c r="Q126" s="62">
        <f t="shared" si="47"/>
        <v>45</v>
      </c>
      <c r="R126" s="63">
        <v>14</v>
      </c>
      <c r="S126" s="167">
        <v>31</v>
      </c>
    </row>
    <row r="127" spans="1:19" s="93" customFormat="1" ht="56.25">
      <c r="A127" s="168"/>
      <c r="B127" s="206"/>
      <c r="C127" s="141" t="s">
        <v>295</v>
      </c>
      <c r="D127" s="125" t="s">
        <v>296</v>
      </c>
      <c r="E127" s="50">
        <f t="shared" si="41"/>
        <v>50</v>
      </c>
      <c r="F127" s="63">
        <f t="shared" si="42"/>
        <v>29</v>
      </c>
      <c r="G127" s="63">
        <f t="shared" si="43"/>
        <v>21</v>
      </c>
      <c r="H127" s="62">
        <f t="shared" si="44"/>
        <v>11</v>
      </c>
      <c r="I127" s="110">
        <v>6</v>
      </c>
      <c r="J127" s="110">
        <v>5</v>
      </c>
      <c r="K127" s="62">
        <f t="shared" si="45"/>
        <v>16</v>
      </c>
      <c r="L127" s="63">
        <v>9</v>
      </c>
      <c r="M127" s="63">
        <v>7</v>
      </c>
      <c r="N127" s="62">
        <f t="shared" si="46"/>
        <v>11</v>
      </c>
      <c r="O127" s="63">
        <v>6</v>
      </c>
      <c r="P127" s="63">
        <v>5</v>
      </c>
      <c r="Q127" s="62">
        <f t="shared" si="47"/>
        <v>12</v>
      </c>
      <c r="R127" s="63">
        <v>8</v>
      </c>
      <c r="S127" s="167">
        <v>4</v>
      </c>
    </row>
    <row r="128" spans="1:19" s="93" customFormat="1" ht="37.5">
      <c r="A128" s="168"/>
      <c r="B128" s="206"/>
      <c r="C128" s="141" t="s">
        <v>293</v>
      </c>
      <c r="D128" s="125" t="s">
        <v>294</v>
      </c>
      <c r="E128" s="50">
        <f t="shared" si="41"/>
        <v>100</v>
      </c>
      <c r="F128" s="63">
        <f t="shared" si="42"/>
        <v>32</v>
      </c>
      <c r="G128" s="63">
        <f t="shared" si="43"/>
        <v>68</v>
      </c>
      <c r="H128" s="62">
        <f t="shared" si="44"/>
        <v>26</v>
      </c>
      <c r="I128" s="110">
        <v>8</v>
      </c>
      <c r="J128" s="110">
        <v>18</v>
      </c>
      <c r="K128" s="62">
        <f t="shared" si="45"/>
        <v>26</v>
      </c>
      <c r="L128" s="63">
        <v>8</v>
      </c>
      <c r="M128" s="63">
        <v>18</v>
      </c>
      <c r="N128" s="62">
        <f t="shared" si="46"/>
        <v>26</v>
      </c>
      <c r="O128" s="63">
        <v>8</v>
      </c>
      <c r="P128" s="63">
        <v>18</v>
      </c>
      <c r="Q128" s="62">
        <f t="shared" si="47"/>
        <v>22</v>
      </c>
      <c r="R128" s="63">
        <v>8</v>
      </c>
      <c r="S128" s="167">
        <v>14</v>
      </c>
    </row>
    <row r="129" spans="1:19" s="93" customFormat="1" ht="37.5">
      <c r="A129" s="168"/>
      <c r="B129" s="206"/>
      <c r="C129" s="141" t="s">
        <v>275</v>
      </c>
      <c r="D129" s="125" t="s">
        <v>276</v>
      </c>
      <c r="E129" s="50">
        <f t="shared" si="41"/>
        <v>1500</v>
      </c>
      <c r="F129" s="63">
        <f t="shared" si="42"/>
        <v>600</v>
      </c>
      <c r="G129" s="63">
        <f t="shared" si="43"/>
        <v>900</v>
      </c>
      <c r="H129" s="62">
        <f t="shared" si="44"/>
        <v>350</v>
      </c>
      <c r="I129" s="110">
        <v>140</v>
      </c>
      <c r="J129" s="110">
        <v>210</v>
      </c>
      <c r="K129" s="62">
        <f t="shared" si="45"/>
        <v>400</v>
      </c>
      <c r="L129" s="63">
        <v>160</v>
      </c>
      <c r="M129" s="63">
        <v>240</v>
      </c>
      <c r="N129" s="62">
        <f t="shared" si="46"/>
        <v>350</v>
      </c>
      <c r="O129" s="63">
        <v>140</v>
      </c>
      <c r="P129" s="63">
        <v>210</v>
      </c>
      <c r="Q129" s="62">
        <f t="shared" si="47"/>
        <v>400</v>
      </c>
      <c r="R129" s="63">
        <v>160</v>
      </c>
      <c r="S129" s="167">
        <v>240</v>
      </c>
    </row>
    <row r="130" spans="1:19" s="93" customFormat="1" ht="37.5">
      <c r="A130" s="168"/>
      <c r="B130" s="206"/>
      <c r="C130" s="141" t="s">
        <v>289</v>
      </c>
      <c r="D130" s="125" t="s">
        <v>290</v>
      </c>
      <c r="E130" s="50">
        <f t="shared" si="41"/>
        <v>300</v>
      </c>
      <c r="F130" s="63">
        <f t="shared" si="42"/>
        <v>120</v>
      </c>
      <c r="G130" s="63">
        <f t="shared" si="43"/>
        <v>180</v>
      </c>
      <c r="H130" s="62">
        <f t="shared" si="44"/>
        <v>75</v>
      </c>
      <c r="I130" s="110">
        <v>30</v>
      </c>
      <c r="J130" s="110">
        <v>45</v>
      </c>
      <c r="K130" s="62">
        <f t="shared" si="45"/>
        <v>75</v>
      </c>
      <c r="L130" s="63">
        <v>30</v>
      </c>
      <c r="M130" s="63">
        <v>45</v>
      </c>
      <c r="N130" s="62">
        <f t="shared" si="46"/>
        <v>70</v>
      </c>
      <c r="O130" s="63">
        <v>28</v>
      </c>
      <c r="P130" s="63">
        <v>42</v>
      </c>
      <c r="Q130" s="62">
        <f t="shared" si="47"/>
        <v>80</v>
      </c>
      <c r="R130" s="63">
        <v>32</v>
      </c>
      <c r="S130" s="167">
        <v>48</v>
      </c>
    </row>
    <row r="131" spans="1:19" s="93" customFormat="1" ht="37.5">
      <c r="A131" s="168"/>
      <c r="B131" s="206"/>
      <c r="C131" s="135" t="s">
        <v>267</v>
      </c>
      <c r="D131" s="123" t="s">
        <v>268</v>
      </c>
      <c r="E131" s="50">
        <f t="shared" si="41"/>
        <v>800</v>
      </c>
      <c r="F131" s="63">
        <f t="shared" si="42"/>
        <v>320</v>
      </c>
      <c r="G131" s="63">
        <f t="shared" si="43"/>
        <v>480</v>
      </c>
      <c r="H131" s="62">
        <f t="shared" si="44"/>
        <v>188</v>
      </c>
      <c r="I131" s="110">
        <v>68</v>
      </c>
      <c r="J131" s="110">
        <v>120</v>
      </c>
      <c r="K131" s="62">
        <f t="shared" si="45"/>
        <v>222</v>
      </c>
      <c r="L131" s="63">
        <v>92</v>
      </c>
      <c r="M131" s="63">
        <v>130</v>
      </c>
      <c r="N131" s="62">
        <f t="shared" si="46"/>
        <v>150</v>
      </c>
      <c r="O131" s="63">
        <v>60</v>
      </c>
      <c r="P131" s="63">
        <v>90</v>
      </c>
      <c r="Q131" s="62">
        <f t="shared" si="47"/>
        <v>240</v>
      </c>
      <c r="R131" s="63">
        <v>100</v>
      </c>
      <c r="S131" s="167">
        <v>140</v>
      </c>
    </row>
    <row r="132" spans="1:19" s="93" customFormat="1" ht="18.75">
      <c r="A132" s="168">
        <v>11</v>
      </c>
      <c r="B132" s="206">
        <v>156</v>
      </c>
      <c r="C132" s="183"/>
      <c r="D132" s="78" t="s">
        <v>134</v>
      </c>
      <c r="E132" s="50">
        <f>SUM(E133:E146)</f>
        <v>8770</v>
      </c>
      <c r="F132" s="50">
        <f aca="true" t="shared" si="48" ref="F132:S132">SUM(F133:F146)</f>
        <v>658</v>
      </c>
      <c r="G132" s="50">
        <f t="shared" si="48"/>
        <v>8112</v>
      </c>
      <c r="H132" s="50">
        <f t="shared" si="48"/>
        <v>1855</v>
      </c>
      <c r="I132" s="50">
        <f t="shared" si="48"/>
        <v>140</v>
      </c>
      <c r="J132" s="50">
        <f t="shared" si="48"/>
        <v>1715</v>
      </c>
      <c r="K132" s="50">
        <f t="shared" si="48"/>
        <v>2382</v>
      </c>
      <c r="L132" s="50">
        <f t="shared" si="48"/>
        <v>175</v>
      </c>
      <c r="M132" s="50">
        <f t="shared" si="48"/>
        <v>2207</v>
      </c>
      <c r="N132" s="50">
        <f t="shared" si="48"/>
        <v>1983</v>
      </c>
      <c r="O132" s="50">
        <f t="shared" si="48"/>
        <v>146</v>
      </c>
      <c r="P132" s="50">
        <f t="shared" si="48"/>
        <v>1837</v>
      </c>
      <c r="Q132" s="50">
        <f t="shared" si="48"/>
        <v>2550</v>
      </c>
      <c r="R132" s="50">
        <f t="shared" si="48"/>
        <v>197</v>
      </c>
      <c r="S132" s="196">
        <f t="shared" si="48"/>
        <v>2353</v>
      </c>
    </row>
    <row r="133" spans="1:19" s="93" customFormat="1" ht="56.25">
      <c r="A133" s="168"/>
      <c r="B133" s="206"/>
      <c r="C133" s="144" t="s">
        <v>333</v>
      </c>
      <c r="D133" s="129" t="s">
        <v>334</v>
      </c>
      <c r="E133" s="50">
        <f t="shared" si="41"/>
        <v>70</v>
      </c>
      <c r="F133" s="63">
        <f t="shared" si="42"/>
        <v>7</v>
      </c>
      <c r="G133" s="63">
        <f t="shared" si="43"/>
        <v>63</v>
      </c>
      <c r="H133" s="62">
        <f t="shared" si="44"/>
        <v>0</v>
      </c>
      <c r="I133" s="110">
        <v>0</v>
      </c>
      <c r="J133" s="110">
        <v>0</v>
      </c>
      <c r="K133" s="62">
        <f aca="true" t="shared" si="49" ref="K133:K146">L133+M133</f>
        <v>0</v>
      </c>
      <c r="L133" s="63">
        <v>0</v>
      </c>
      <c r="M133" s="63">
        <v>0</v>
      </c>
      <c r="N133" s="62">
        <f aca="true" t="shared" si="50" ref="N133:N146">O133+P133</f>
        <v>20</v>
      </c>
      <c r="O133" s="63">
        <v>2</v>
      </c>
      <c r="P133" s="63">
        <v>18</v>
      </c>
      <c r="Q133" s="62">
        <f aca="true" t="shared" si="51" ref="Q133:Q146">R133+S133</f>
        <v>50</v>
      </c>
      <c r="R133" s="63">
        <v>5</v>
      </c>
      <c r="S133" s="167">
        <v>45</v>
      </c>
    </row>
    <row r="134" spans="1:19" s="93" customFormat="1" ht="37.5">
      <c r="A134" s="168"/>
      <c r="B134" s="206"/>
      <c r="C134" s="138" t="s">
        <v>259</v>
      </c>
      <c r="D134" s="125" t="s">
        <v>260</v>
      </c>
      <c r="E134" s="50">
        <f t="shared" si="41"/>
        <v>885</v>
      </c>
      <c r="F134" s="63">
        <f t="shared" si="42"/>
        <v>66</v>
      </c>
      <c r="G134" s="63">
        <f t="shared" si="43"/>
        <v>819</v>
      </c>
      <c r="H134" s="62">
        <f t="shared" si="44"/>
        <v>196</v>
      </c>
      <c r="I134" s="110">
        <v>14</v>
      </c>
      <c r="J134" s="110">
        <v>182</v>
      </c>
      <c r="K134" s="62">
        <f t="shared" si="49"/>
        <v>246</v>
      </c>
      <c r="L134" s="63">
        <v>18</v>
      </c>
      <c r="M134" s="63">
        <v>228</v>
      </c>
      <c r="N134" s="62">
        <f t="shared" si="50"/>
        <v>198</v>
      </c>
      <c r="O134" s="63">
        <v>16</v>
      </c>
      <c r="P134" s="63">
        <v>182</v>
      </c>
      <c r="Q134" s="62">
        <f t="shared" si="51"/>
        <v>245</v>
      </c>
      <c r="R134" s="63">
        <v>18</v>
      </c>
      <c r="S134" s="167">
        <v>227</v>
      </c>
    </row>
    <row r="135" spans="1:19" s="93" customFormat="1" ht="37.5">
      <c r="A135" s="168"/>
      <c r="B135" s="206"/>
      <c r="C135" s="139" t="s">
        <v>263</v>
      </c>
      <c r="D135" s="125" t="s">
        <v>264</v>
      </c>
      <c r="E135" s="50">
        <f t="shared" si="41"/>
        <v>400</v>
      </c>
      <c r="F135" s="63">
        <f t="shared" si="42"/>
        <v>18</v>
      </c>
      <c r="G135" s="63">
        <f t="shared" si="43"/>
        <v>382</v>
      </c>
      <c r="H135" s="62">
        <f t="shared" si="44"/>
        <v>63</v>
      </c>
      <c r="I135" s="110">
        <v>4</v>
      </c>
      <c r="J135" s="110">
        <v>59</v>
      </c>
      <c r="K135" s="62">
        <f t="shared" si="49"/>
        <v>119</v>
      </c>
      <c r="L135" s="63">
        <v>5</v>
      </c>
      <c r="M135" s="63">
        <v>114</v>
      </c>
      <c r="N135" s="62">
        <f t="shared" si="50"/>
        <v>95</v>
      </c>
      <c r="O135" s="63">
        <v>4</v>
      </c>
      <c r="P135" s="63">
        <v>91</v>
      </c>
      <c r="Q135" s="62">
        <f t="shared" si="51"/>
        <v>123</v>
      </c>
      <c r="R135" s="63">
        <v>5</v>
      </c>
      <c r="S135" s="167">
        <v>118</v>
      </c>
    </row>
    <row r="136" spans="1:19" s="93" customFormat="1" ht="37.5">
      <c r="A136" s="168"/>
      <c r="B136" s="206"/>
      <c r="C136" s="139" t="s">
        <v>267</v>
      </c>
      <c r="D136" s="125" t="s">
        <v>268</v>
      </c>
      <c r="E136" s="50">
        <f t="shared" si="41"/>
        <v>510</v>
      </c>
      <c r="F136" s="63">
        <f t="shared" si="42"/>
        <v>28</v>
      </c>
      <c r="G136" s="63">
        <f t="shared" si="43"/>
        <v>482</v>
      </c>
      <c r="H136" s="62">
        <f t="shared" si="44"/>
        <v>120</v>
      </c>
      <c r="I136" s="110">
        <v>6</v>
      </c>
      <c r="J136" s="110">
        <v>114</v>
      </c>
      <c r="K136" s="62">
        <f t="shared" si="49"/>
        <v>135</v>
      </c>
      <c r="L136" s="63">
        <v>8</v>
      </c>
      <c r="M136" s="63">
        <v>127</v>
      </c>
      <c r="N136" s="62">
        <f t="shared" si="50"/>
        <v>110</v>
      </c>
      <c r="O136" s="63">
        <v>5</v>
      </c>
      <c r="P136" s="63">
        <v>105</v>
      </c>
      <c r="Q136" s="62">
        <f t="shared" si="51"/>
        <v>145</v>
      </c>
      <c r="R136" s="63">
        <v>9</v>
      </c>
      <c r="S136" s="167">
        <v>136</v>
      </c>
    </row>
    <row r="137" spans="1:19" s="93" customFormat="1" ht="37.5">
      <c r="A137" s="168"/>
      <c r="B137" s="206"/>
      <c r="C137" s="139" t="s">
        <v>275</v>
      </c>
      <c r="D137" s="125" t="s">
        <v>276</v>
      </c>
      <c r="E137" s="50">
        <f t="shared" si="41"/>
        <v>1220</v>
      </c>
      <c r="F137" s="63">
        <f t="shared" si="42"/>
        <v>93</v>
      </c>
      <c r="G137" s="63">
        <f t="shared" si="43"/>
        <v>1127</v>
      </c>
      <c r="H137" s="62">
        <f t="shared" si="44"/>
        <v>264</v>
      </c>
      <c r="I137" s="110">
        <v>14</v>
      </c>
      <c r="J137" s="110">
        <v>250</v>
      </c>
      <c r="K137" s="62">
        <f t="shared" si="49"/>
        <v>322</v>
      </c>
      <c r="L137" s="63">
        <v>27</v>
      </c>
      <c r="M137" s="63">
        <v>295</v>
      </c>
      <c r="N137" s="62">
        <f t="shared" si="50"/>
        <v>273</v>
      </c>
      <c r="O137" s="63">
        <v>23</v>
      </c>
      <c r="P137" s="63">
        <v>250</v>
      </c>
      <c r="Q137" s="62">
        <f t="shared" si="51"/>
        <v>361</v>
      </c>
      <c r="R137" s="63">
        <v>29</v>
      </c>
      <c r="S137" s="167">
        <v>332</v>
      </c>
    </row>
    <row r="138" spans="1:19" s="93" customFormat="1" ht="56.25">
      <c r="A138" s="168"/>
      <c r="B138" s="206"/>
      <c r="C138" s="139" t="s">
        <v>277</v>
      </c>
      <c r="D138" s="125" t="s">
        <v>278</v>
      </c>
      <c r="E138" s="50">
        <f t="shared" si="41"/>
        <v>300</v>
      </c>
      <c r="F138" s="63">
        <f t="shared" si="42"/>
        <v>29</v>
      </c>
      <c r="G138" s="63">
        <f t="shared" si="43"/>
        <v>271</v>
      </c>
      <c r="H138" s="62">
        <f t="shared" si="44"/>
        <v>63</v>
      </c>
      <c r="I138" s="110">
        <v>9</v>
      </c>
      <c r="J138" s="110">
        <v>54</v>
      </c>
      <c r="K138" s="62">
        <f t="shared" si="49"/>
        <v>84</v>
      </c>
      <c r="L138" s="63">
        <v>7</v>
      </c>
      <c r="M138" s="63">
        <v>77</v>
      </c>
      <c r="N138" s="62">
        <f t="shared" si="50"/>
        <v>59</v>
      </c>
      <c r="O138" s="63">
        <v>5</v>
      </c>
      <c r="P138" s="63">
        <v>54</v>
      </c>
      <c r="Q138" s="62">
        <f t="shared" si="51"/>
        <v>94</v>
      </c>
      <c r="R138" s="63">
        <v>8</v>
      </c>
      <c r="S138" s="167">
        <v>86</v>
      </c>
    </row>
    <row r="139" spans="1:19" s="93" customFormat="1" ht="56.25">
      <c r="A139" s="168"/>
      <c r="B139" s="206"/>
      <c r="C139" s="139" t="s">
        <v>285</v>
      </c>
      <c r="D139" s="125" t="s">
        <v>286</v>
      </c>
      <c r="E139" s="50">
        <f t="shared" si="41"/>
        <v>1255</v>
      </c>
      <c r="F139" s="63">
        <f t="shared" si="42"/>
        <v>85</v>
      </c>
      <c r="G139" s="63">
        <f t="shared" si="43"/>
        <v>1170</v>
      </c>
      <c r="H139" s="62">
        <f t="shared" si="44"/>
        <v>247</v>
      </c>
      <c r="I139" s="110">
        <v>18</v>
      </c>
      <c r="J139" s="110">
        <v>229</v>
      </c>
      <c r="K139" s="62">
        <f t="shared" si="49"/>
        <v>353</v>
      </c>
      <c r="L139" s="63">
        <v>23</v>
      </c>
      <c r="M139" s="63">
        <v>330</v>
      </c>
      <c r="N139" s="62">
        <f t="shared" si="50"/>
        <v>295</v>
      </c>
      <c r="O139" s="63">
        <v>19</v>
      </c>
      <c r="P139" s="63">
        <v>276</v>
      </c>
      <c r="Q139" s="62">
        <f t="shared" si="51"/>
        <v>360</v>
      </c>
      <c r="R139" s="63">
        <v>25</v>
      </c>
      <c r="S139" s="167">
        <v>335</v>
      </c>
    </row>
    <row r="140" spans="1:19" s="93" customFormat="1" ht="37.5">
      <c r="A140" s="168"/>
      <c r="B140" s="206"/>
      <c r="C140" s="139" t="s">
        <v>289</v>
      </c>
      <c r="D140" s="125" t="s">
        <v>290</v>
      </c>
      <c r="E140" s="50">
        <f t="shared" si="41"/>
        <v>245</v>
      </c>
      <c r="F140" s="63">
        <f t="shared" si="42"/>
        <v>19</v>
      </c>
      <c r="G140" s="63">
        <f t="shared" si="43"/>
        <v>226</v>
      </c>
      <c r="H140" s="62">
        <f t="shared" si="44"/>
        <v>50</v>
      </c>
      <c r="I140" s="110">
        <v>5</v>
      </c>
      <c r="J140" s="110">
        <v>45</v>
      </c>
      <c r="K140" s="62">
        <f t="shared" si="49"/>
        <v>73</v>
      </c>
      <c r="L140" s="63">
        <v>5</v>
      </c>
      <c r="M140" s="63">
        <v>68</v>
      </c>
      <c r="N140" s="62">
        <f t="shared" si="50"/>
        <v>49</v>
      </c>
      <c r="O140" s="63">
        <v>4</v>
      </c>
      <c r="P140" s="63">
        <v>45</v>
      </c>
      <c r="Q140" s="62">
        <f t="shared" si="51"/>
        <v>73</v>
      </c>
      <c r="R140" s="63">
        <v>5</v>
      </c>
      <c r="S140" s="167">
        <v>68</v>
      </c>
    </row>
    <row r="141" spans="1:19" s="93" customFormat="1" ht="93.75">
      <c r="A141" s="168"/>
      <c r="B141" s="206"/>
      <c r="C141" s="139" t="s">
        <v>291</v>
      </c>
      <c r="D141" s="125" t="s">
        <v>292</v>
      </c>
      <c r="E141" s="50">
        <f t="shared" si="41"/>
        <v>1325</v>
      </c>
      <c r="F141" s="63">
        <f t="shared" si="42"/>
        <v>98</v>
      </c>
      <c r="G141" s="63">
        <f t="shared" si="43"/>
        <v>1227</v>
      </c>
      <c r="H141" s="62">
        <f t="shared" si="44"/>
        <v>273</v>
      </c>
      <c r="I141" s="110">
        <v>23</v>
      </c>
      <c r="J141" s="110">
        <v>250</v>
      </c>
      <c r="K141" s="62">
        <f t="shared" si="49"/>
        <v>366</v>
      </c>
      <c r="L141" s="63">
        <v>25</v>
      </c>
      <c r="M141" s="63">
        <v>341</v>
      </c>
      <c r="N141" s="62">
        <f t="shared" si="50"/>
        <v>318</v>
      </c>
      <c r="O141" s="63">
        <v>23</v>
      </c>
      <c r="P141" s="63">
        <v>295</v>
      </c>
      <c r="Q141" s="62">
        <f t="shared" si="51"/>
        <v>368</v>
      </c>
      <c r="R141" s="63">
        <v>27</v>
      </c>
      <c r="S141" s="167">
        <v>341</v>
      </c>
    </row>
    <row r="142" spans="1:19" s="93" customFormat="1" ht="37.5">
      <c r="A142" s="168"/>
      <c r="B142" s="206"/>
      <c r="C142" s="139" t="s">
        <v>293</v>
      </c>
      <c r="D142" s="125" t="s">
        <v>294</v>
      </c>
      <c r="E142" s="50">
        <f t="shared" si="41"/>
        <v>550</v>
      </c>
      <c r="F142" s="63">
        <f t="shared" si="42"/>
        <v>43</v>
      </c>
      <c r="G142" s="63">
        <f t="shared" si="43"/>
        <v>507</v>
      </c>
      <c r="H142" s="62">
        <f t="shared" si="44"/>
        <v>122</v>
      </c>
      <c r="I142" s="110">
        <v>9</v>
      </c>
      <c r="J142" s="110">
        <v>113</v>
      </c>
      <c r="K142" s="62">
        <f t="shared" si="49"/>
        <v>147</v>
      </c>
      <c r="L142" s="63">
        <v>11</v>
      </c>
      <c r="M142" s="63">
        <v>136</v>
      </c>
      <c r="N142" s="62">
        <f t="shared" si="50"/>
        <v>122</v>
      </c>
      <c r="O142" s="63">
        <v>9</v>
      </c>
      <c r="P142" s="63">
        <v>113</v>
      </c>
      <c r="Q142" s="62">
        <f t="shared" si="51"/>
        <v>159</v>
      </c>
      <c r="R142" s="63">
        <v>14</v>
      </c>
      <c r="S142" s="167">
        <v>145</v>
      </c>
    </row>
    <row r="143" spans="1:19" s="93" customFormat="1" ht="56.25">
      <c r="A143" s="168"/>
      <c r="B143" s="206"/>
      <c r="C143" s="139" t="s">
        <v>295</v>
      </c>
      <c r="D143" s="125" t="s">
        <v>296</v>
      </c>
      <c r="E143" s="50">
        <f t="shared" si="41"/>
        <v>350</v>
      </c>
      <c r="F143" s="63">
        <f t="shared" si="42"/>
        <v>32</v>
      </c>
      <c r="G143" s="63">
        <f t="shared" si="43"/>
        <v>318</v>
      </c>
      <c r="H143" s="62">
        <f t="shared" si="44"/>
        <v>75</v>
      </c>
      <c r="I143" s="110">
        <v>7</v>
      </c>
      <c r="J143" s="110">
        <v>68</v>
      </c>
      <c r="K143" s="62">
        <f t="shared" si="49"/>
        <v>100</v>
      </c>
      <c r="L143" s="63">
        <v>9</v>
      </c>
      <c r="M143" s="63">
        <v>91</v>
      </c>
      <c r="N143" s="62">
        <f t="shared" si="50"/>
        <v>75</v>
      </c>
      <c r="O143" s="63">
        <v>7</v>
      </c>
      <c r="P143" s="63">
        <v>68</v>
      </c>
      <c r="Q143" s="62">
        <f t="shared" si="51"/>
        <v>100</v>
      </c>
      <c r="R143" s="63">
        <v>9</v>
      </c>
      <c r="S143" s="167">
        <v>91</v>
      </c>
    </row>
    <row r="144" spans="1:19" s="93" customFormat="1" ht="37.5">
      <c r="A144" s="168"/>
      <c r="B144" s="206"/>
      <c r="C144" s="139" t="s">
        <v>297</v>
      </c>
      <c r="D144" s="125" t="s">
        <v>298</v>
      </c>
      <c r="E144" s="50">
        <f t="shared" si="41"/>
        <v>670</v>
      </c>
      <c r="F144" s="63">
        <f t="shared" si="42"/>
        <v>50</v>
      </c>
      <c r="G144" s="63">
        <f t="shared" si="43"/>
        <v>620</v>
      </c>
      <c r="H144" s="62">
        <f t="shared" si="44"/>
        <v>147</v>
      </c>
      <c r="I144" s="110">
        <v>11</v>
      </c>
      <c r="J144" s="110">
        <v>136</v>
      </c>
      <c r="K144" s="62">
        <f t="shared" si="49"/>
        <v>181</v>
      </c>
      <c r="L144" s="63">
        <v>14</v>
      </c>
      <c r="M144" s="63">
        <v>167</v>
      </c>
      <c r="N144" s="62">
        <f t="shared" si="50"/>
        <v>145</v>
      </c>
      <c r="O144" s="63">
        <v>9</v>
      </c>
      <c r="P144" s="63">
        <v>136</v>
      </c>
      <c r="Q144" s="62">
        <f t="shared" si="51"/>
        <v>197</v>
      </c>
      <c r="R144" s="63">
        <v>16</v>
      </c>
      <c r="S144" s="167">
        <v>181</v>
      </c>
    </row>
    <row r="145" spans="1:19" ht="37.5">
      <c r="A145" s="168"/>
      <c r="B145" s="206"/>
      <c r="C145" s="139" t="s">
        <v>299</v>
      </c>
      <c r="D145" s="125" t="s">
        <v>300</v>
      </c>
      <c r="E145" s="50">
        <f t="shared" si="41"/>
        <v>120</v>
      </c>
      <c r="F145" s="63">
        <f t="shared" si="42"/>
        <v>17</v>
      </c>
      <c r="G145" s="63">
        <f t="shared" si="43"/>
        <v>103</v>
      </c>
      <c r="H145" s="62">
        <f t="shared" si="44"/>
        <v>24</v>
      </c>
      <c r="I145" s="110">
        <v>4</v>
      </c>
      <c r="J145" s="110">
        <v>20</v>
      </c>
      <c r="K145" s="62">
        <f t="shared" si="49"/>
        <v>33</v>
      </c>
      <c r="L145" s="63">
        <v>4</v>
      </c>
      <c r="M145" s="63">
        <v>29</v>
      </c>
      <c r="N145" s="62">
        <f t="shared" si="50"/>
        <v>27</v>
      </c>
      <c r="O145" s="63">
        <v>4</v>
      </c>
      <c r="P145" s="63">
        <v>23</v>
      </c>
      <c r="Q145" s="62">
        <f t="shared" si="51"/>
        <v>36</v>
      </c>
      <c r="R145" s="63">
        <v>5</v>
      </c>
      <c r="S145" s="167">
        <v>31</v>
      </c>
    </row>
    <row r="146" spans="1:19" ht="37.5">
      <c r="A146" s="168"/>
      <c r="B146" s="206"/>
      <c r="C146" s="139" t="s">
        <v>336</v>
      </c>
      <c r="D146" s="125" t="s">
        <v>337</v>
      </c>
      <c r="E146" s="50">
        <f t="shared" si="41"/>
        <v>870</v>
      </c>
      <c r="F146" s="63">
        <f t="shared" si="42"/>
        <v>73</v>
      </c>
      <c r="G146" s="63">
        <f t="shared" si="43"/>
        <v>797</v>
      </c>
      <c r="H146" s="62">
        <f t="shared" si="44"/>
        <v>211</v>
      </c>
      <c r="I146" s="110">
        <v>16</v>
      </c>
      <c r="J146" s="110">
        <v>195</v>
      </c>
      <c r="K146" s="62">
        <f t="shared" si="49"/>
        <v>223</v>
      </c>
      <c r="L146" s="63">
        <v>19</v>
      </c>
      <c r="M146" s="63">
        <v>204</v>
      </c>
      <c r="N146" s="62">
        <f t="shared" si="50"/>
        <v>197</v>
      </c>
      <c r="O146" s="63">
        <v>16</v>
      </c>
      <c r="P146" s="63">
        <v>181</v>
      </c>
      <c r="Q146" s="62">
        <f t="shared" si="51"/>
        <v>239</v>
      </c>
      <c r="R146" s="63">
        <v>22</v>
      </c>
      <c r="S146" s="167">
        <v>217</v>
      </c>
    </row>
    <row r="147" spans="1:20" s="97" customFormat="1" ht="18.75">
      <c r="A147" s="168">
        <v>12</v>
      </c>
      <c r="B147" s="206">
        <v>157</v>
      </c>
      <c r="C147" s="183"/>
      <c r="D147" s="114" t="s">
        <v>344</v>
      </c>
      <c r="E147" s="50">
        <f>SUM(E148:E160)</f>
        <v>6000</v>
      </c>
      <c r="F147" s="50">
        <f aca="true" t="shared" si="52" ref="F147:S147">SUM(F148:F160)</f>
        <v>2391</v>
      </c>
      <c r="G147" s="50">
        <f t="shared" si="52"/>
        <v>3609</v>
      </c>
      <c r="H147" s="50">
        <f t="shared" si="52"/>
        <v>1402</v>
      </c>
      <c r="I147" s="50">
        <f t="shared" si="52"/>
        <v>560</v>
      </c>
      <c r="J147" s="50">
        <f t="shared" si="52"/>
        <v>842</v>
      </c>
      <c r="K147" s="50">
        <f t="shared" si="52"/>
        <v>1588</v>
      </c>
      <c r="L147" s="50">
        <f t="shared" si="52"/>
        <v>621</v>
      </c>
      <c r="M147" s="50">
        <f t="shared" si="52"/>
        <v>967</v>
      </c>
      <c r="N147" s="50">
        <f t="shared" si="52"/>
        <v>1567</v>
      </c>
      <c r="O147" s="50">
        <f t="shared" si="52"/>
        <v>600</v>
      </c>
      <c r="P147" s="50">
        <f t="shared" si="52"/>
        <v>967</v>
      </c>
      <c r="Q147" s="50">
        <f t="shared" si="52"/>
        <v>1443</v>
      </c>
      <c r="R147" s="50">
        <f t="shared" si="52"/>
        <v>610</v>
      </c>
      <c r="S147" s="196">
        <f t="shared" si="52"/>
        <v>833</v>
      </c>
      <c r="T147" s="94"/>
    </row>
    <row r="148" spans="1:19" ht="37.5">
      <c r="A148" s="168"/>
      <c r="B148" s="206"/>
      <c r="C148" s="142" t="s">
        <v>259</v>
      </c>
      <c r="D148" s="125" t="s">
        <v>260</v>
      </c>
      <c r="E148" s="50">
        <f t="shared" si="41"/>
        <v>100</v>
      </c>
      <c r="F148" s="63">
        <f t="shared" si="42"/>
        <v>24</v>
      </c>
      <c r="G148" s="63">
        <f t="shared" si="43"/>
        <v>76</v>
      </c>
      <c r="H148" s="62">
        <f>I148+J148</f>
        <v>25</v>
      </c>
      <c r="I148" s="110">
        <v>6</v>
      </c>
      <c r="J148" s="110">
        <v>19</v>
      </c>
      <c r="K148" s="62">
        <v>25</v>
      </c>
      <c r="L148" s="63">
        <v>6</v>
      </c>
      <c r="M148" s="63">
        <v>19</v>
      </c>
      <c r="N148" s="62">
        <v>25</v>
      </c>
      <c r="O148" s="63">
        <v>6</v>
      </c>
      <c r="P148" s="63">
        <v>19</v>
      </c>
      <c r="Q148" s="62">
        <v>25</v>
      </c>
      <c r="R148" s="63">
        <v>6</v>
      </c>
      <c r="S148" s="167">
        <v>19</v>
      </c>
    </row>
    <row r="149" spans="1:19" ht="37.5">
      <c r="A149" s="168"/>
      <c r="B149" s="206"/>
      <c r="C149" s="141" t="s">
        <v>265</v>
      </c>
      <c r="D149" s="125" t="s">
        <v>266</v>
      </c>
      <c r="E149" s="50">
        <f t="shared" si="41"/>
        <v>50</v>
      </c>
      <c r="F149" s="63">
        <f t="shared" si="42"/>
        <v>15</v>
      </c>
      <c r="G149" s="63">
        <f t="shared" si="43"/>
        <v>35</v>
      </c>
      <c r="H149" s="62">
        <f aca="true" t="shared" si="53" ref="H149:H160">I149+J149</f>
        <v>12</v>
      </c>
      <c r="I149" s="110">
        <v>3</v>
      </c>
      <c r="J149" s="110">
        <v>9</v>
      </c>
      <c r="K149" s="62">
        <v>13</v>
      </c>
      <c r="L149" s="63">
        <v>4</v>
      </c>
      <c r="M149" s="63">
        <v>9</v>
      </c>
      <c r="N149" s="62">
        <v>13</v>
      </c>
      <c r="O149" s="63">
        <v>4</v>
      </c>
      <c r="P149" s="63">
        <v>9</v>
      </c>
      <c r="Q149" s="62">
        <v>12</v>
      </c>
      <c r="R149" s="63">
        <v>4</v>
      </c>
      <c r="S149" s="167">
        <v>8</v>
      </c>
    </row>
    <row r="150" spans="1:19" ht="37.5">
      <c r="A150" s="168"/>
      <c r="B150" s="206"/>
      <c r="C150" s="141" t="s">
        <v>269</v>
      </c>
      <c r="D150" s="125" t="s">
        <v>270</v>
      </c>
      <c r="E150" s="50">
        <f t="shared" si="41"/>
        <v>10</v>
      </c>
      <c r="F150" s="63">
        <f t="shared" si="42"/>
        <v>4</v>
      </c>
      <c r="G150" s="63">
        <f t="shared" si="43"/>
        <v>6</v>
      </c>
      <c r="H150" s="62">
        <f t="shared" si="53"/>
        <v>3</v>
      </c>
      <c r="I150" s="110">
        <v>1</v>
      </c>
      <c r="J150" s="110">
        <v>2</v>
      </c>
      <c r="K150" s="62">
        <v>3</v>
      </c>
      <c r="L150" s="63">
        <v>1</v>
      </c>
      <c r="M150" s="63">
        <v>2</v>
      </c>
      <c r="N150" s="62">
        <v>2</v>
      </c>
      <c r="O150" s="63">
        <v>1</v>
      </c>
      <c r="P150" s="63">
        <v>1</v>
      </c>
      <c r="Q150" s="62">
        <v>2</v>
      </c>
      <c r="R150" s="63">
        <v>1</v>
      </c>
      <c r="S150" s="167">
        <v>1</v>
      </c>
    </row>
    <row r="151" spans="1:19" ht="37.5">
      <c r="A151" s="168"/>
      <c r="B151" s="206"/>
      <c r="C151" s="141" t="s">
        <v>275</v>
      </c>
      <c r="D151" s="125" t="s">
        <v>276</v>
      </c>
      <c r="E151" s="50">
        <f t="shared" si="41"/>
        <v>200</v>
      </c>
      <c r="F151" s="63">
        <f t="shared" si="42"/>
        <v>80</v>
      </c>
      <c r="G151" s="63">
        <f t="shared" si="43"/>
        <v>120</v>
      </c>
      <c r="H151" s="62">
        <f t="shared" si="53"/>
        <v>44</v>
      </c>
      <c r="I151" s="110">
        <v>20</v>
      </c>
      <c r="J151" s="110">
        <v>24</v>
      </c>
      <c r="K151" s="62">
        <v>52</v>
      </c>
      <c r="L151" s="63">
        <v>20</v>
      </c>
      <c r="M151" s="63">
        <v>32</v>
      </c>
      <c r="N151" s="62">
        <v>52</v>
      </c>
      <c r="O151" s="63">
        <v>20</v>
      </c>
      <c r="P151" s="63">
        <v>32</v>
      </c>
      <c r="Q151" s="62">
        <v>52</v>
      </c>
      <c r="R151" s="63">
        <v>20</v>
      </c>
      <c r="S151" s="167">
        <v>32</v>
      </c>
    </row>
    <row r="152" spans="1:19" ht="56.25">
      <c r="A152" s="168"/>
      <c r="B152" s="206"/>
      <c r="C152" s="141" t="s">
        <v>277</v>
      </c>
      <c r="D152" s="125" t="s">
        <v>278</v>
      </c>
      <c r="E152" s="50">
        <f t="shared" si="41"/>
        <v>500</v>
      </c>
      <c r="F152" s="63">
        <f t="shared" si="42"/>
        <v>188</v>
      </c>
      <c r="G152" s="63">
        <f t="shared" si="43"/>
        <v>312</v>
      </c>
      <c r="H152" s="62">
        <f t="shared" si="53"/>
        <v>63</v>
      </c>
      <c r="I152" s="110">
        <v>21</v>
      </c>
      <c r="J152" s="110">
        <v>42</v>
      </c>
      <c r="K152" s="62">
        <v>148</v>
      </c>
      <c r="L152" s="63">
        <v>57</v>
      </c>
      <c r="M152" s="63">
        <v>91</v>
      </c>
      <c r="N152" s="62">
        <v>190</v>
      </c>
      <c r="O152" s="63">
        <v>60</v>
      </c>
      <c r="P152" s="63">
        <v>130</v>
      </c>
      <c r="Q152" s="62">
        <v>99</v>
      </c>
      <c r="R152" s="63">
        <v>50</v>
      </c>
      <c r="S152" s="167">
        <v>49</v>
      </c>
    </row>
    <row r="153" spans="1:19" ht="37.5">
      <c r="A153" s="168"/>
      <c r="B153" s="206"/>
      <c r="C153" s="141" t="s">
        <v>279</v>
      </c>
      <c r="D153" s="125" t="s">
        <v>280</v>
      </c>
      <c r="E153" s="50">
        <f t="shared" si="41"/>
        <v>3000</v>
      </c>
      <c r="F153" s="63">
        <f t="shared" si="42"/>
        <v>1287</v>
      </c>
      <c r="G153" s="63">
        <f t="shared" si="43"/>
        <v>1713</v>
      </c>
      <c r="H153" s="62">
        <f t="shared" si="53"/>
        <v>750</v>
      </c>
      <c r="I153" s="110">
        <v>316</v>
      </c>
      <c r="J153" s="110">
        <v>434</v>
      </c>
      <c r="K153" s="62">
        <v>750</v>
      </c>
      <c r="L153" s="63">
        <v>316</v>
      </c>
      <c r="M153" s="63">
        <v>434</v>
      </c>
      <c r="N153" s="62">
        <v>750</v>
      </c>
      <c r="O153" s="63">
        <v>316</v>
      </c>
      <c r="P153" s="63">
        <v>434</v>
      </c>
      <c r="Q153" s="62">
        <v>750</v>
      </c>
      <c r="R153" s="63">
        <v>339</v>
      </c>
      <c r="S153" s="167">
        <v>411</v>
      </c>
    </row>
    <row r="154" spans="1:19" ht="56.25">
      <c r="A154" s="168"/>
      <c r="B154" s="206"/>
      <c r="C154" s="141" t="s">
        <v>307</v>
      </c>
      <c r="D154" s="125" t="s">
        <v>308</v>
      </c>
      <c r="E154" s="50">
        <f t="shared" si="41"/>
        <v>500</v>
      </c>
      <c r="F154" s="63">
        <f t="shared" si="42"/>
        <v>106</v>
      </c>
      <c r="G154" s="63">
        <f t="shared" si="43"/>
        <v>394</v>
      </c>
      <c r="H154" s="62">
        <f t="shared" si="53"/>
        <v>125</v>
      </c>
      <c r="I154" s="110">
        <v>31</v>
      </c>
      <c r="J154" s="110">
        <v>94</v>
      </c>
      <c r="K154" s="62">
        <v>125</v>
      </c>
      <c r="L154" s="63">
        <v>25</v>
      </c>
      <c r="M154" s="63">
        <v>100</v>
      </c>
      <c r="N154" s="62">
        <v>125</v>
      </c>
      <c r="O154" s="63">
        <v>25</v>
      </c>
      <c r="P154" s="63">
        <v>100</v>
      </c>
      <c r="Q154" s="62">
        <v>125</v>
      </c>
      <c r="R154" s="63">
        <v>25</v>
      </c>
      <c r="S154" s="167">
        <v>100</v>
      </c>
    </row>
    <row r="155" spans="1:19" ht="37.5">
      <c r="A155" s="168"/>
      <c r="B155" s="206"/>
      <c r="C155" s="141" t="s">
        <v>289</v>
      </c>
      <c r="D155" s="125" t="s">
        <v>290</v>
      </c>
      <c r="E155" s="50">
        <f aca="true" t="shared" si="54" ref="E155:E160">F155+G155</f>
        <v>20</v>
      </c>
      <c r="F155" s="63">
        <f aca="true" t="shared" si="55" ref="F155:F160">I155+L155+O155+R155</f>
        <v>8</v>
      </c>
      <c r="G155" s="63">
        <f aca="true" t="shared" si="56" ref="G155:G160">J155+M155+P155+S155</f>
        <v>12</v>
      </c>
      <c r="H155" s="62">
        <f t="shared" si="53"/>
        <v>5</v>
      </c>
      <c r="I155" s="110">
        <v>2</v>
      </c>
      <c r="J155" s="110">
        <v>3</v>
      </c>
      <c r="K155" s="62">
        <v>5</v>
      </c>
      <c r="L155" s="63">
        <v>2</v>
      </c>
      <c r="M155" s="63">
        <v>3</v>
      </c>
      <c r="N155" s="62">
        <v>5</v>
      </c>
      <c r="O155" s="63">
        <v>2</v>
      </c>
      <c r="P155" s="63">
        <v>3</v>
      </c>
      <c r="Q155" s="62">
        <v>5</v>
      </c>
      <c r="R155" s="63">
        <v>2</v>
      </c>
      <c r="S155" s="167">
        <v>3</v>
      </c>
    </row>
    <row r="156" spans="1:19" ht="93.75">
      <c r="A156" s="168"/>
      <c r="B156" s="206"/>
      <c r="C156" s="141" t="s">
        <v>291</v>
      </c>
      <c r="D156" s="125" t="s">
        <v>292</v>
      </c>
      <c r="E156" s="50">
        <f t="shared" si="54"/>
        <v>200</v>
      </c>
      <c r="F156" s="63">
        <f t="shared" si="55"/>
        <v>80</v>
      </c>
      <c r="G156" s="63">
        <f t="shared" si="56"/>
        <v>120</v>
      </c>
      <c r="H156" s="62">
        <f t="shared" si="53"/>
        <v>50</v>
      </c>
      <c r="I156" s="110">
        <v>20</v>
      </c>
      <c r="J156" s="110">
        <v>30</v>
      </c>
      <c r="K156" s="62">
        <v>50</v>
      </c>
      <c r="L156" s="63">
        <v>20</v>
      </c>
      <c r="M156" s="63">
        <v>30</v>
      </c>
      <c r="N156" s="62">
        <v>50</v>
      </c>
      <c r="O156" s="63">
        <v>20</v>
      </c>
      <c r="P156" s="63">
        <v>30</v>
      </c>
      <c r="Q156" s="62">
        <v>50</v>
      </c>
      <c r="R156" s="63">
        <v>20</v>
      </c>
      <c r="S156" s="167">
        <v>30</v>
      </c>
    </row>
    <row r="157" spans="1:19" ht="37.5">
      <c r="A157" s="168"/>
      <c r="B157" s="206"/>
      <c r="C157" s="141" t="s">
        <v>293</v>
      </c>
      <c r="D157" s="125" t="s">
        <v>294</v>
      </c>
      <c r="E157" s="50">
        <f t="shared" si="54"/>
        <v>500</v>
      </c>
      <c r="F157" s="63">
        <f t="shared" si="55"/>
        <v>200</v>
      </c>
      <c r="G157" s="63">
        <f t="shared" si="56"/>
        <v>300</v>
      </c>
      <c r="H157" s="62">
        <f t="shared" si="53"/>
        <v>125</v>
      </c>
      <c r="I157" s="110">
        <v>50</v>
      </c>
      <c r="J157" s="110">
        <v>75</v>
      </c>
      <c r="K157" s="62">
        <v>125</v>
      </c>
      <c r="L157" s="63">
        <v>50</v>
      </c>
      <c r="M157" s="63">
        <v>75</v>
      </c>
      <c r="N157" s="62">
        <v>125</v>
      </c>
      <c r="O157" s="63">
        <v>50</v>
      </c>
      <c r="P157" s="63">
        <v>75</v>
      </c>
      <c r="Q157" s="62">
        <v>125</v>
      </c>
      <c r="R157" s="63">
        <v>50</v>
      </c>
      <c r="S157" s="167">
        <v>75</v>
      </c>
    </row>
    <row r="158" spans="1:19" ht="56.25">
      <c r="A158" s="168"/>
      <c r="B158" s="206"/>
      <c r="C158" s="141" t="s">
        <v>295</v>
      </c>
      <c r="D158" s="125" t="s">
        <v>296</v>
      </c>
      <c r="E158" s="50">
        <f t="shared" si="54"/>
        <v>100</v>
      </c>
      <c r="F158" s="63">
        <f t="shared" si="55"/>
        <v>40</v>
      </c>
      <c r="G158" s="63">
        <f t="shared" si="56"/>
        <v>60</v>
      </c>
      <c r="H158" s="62">
        <f t="shared" si="53"/>
        <v>25</v>
      </c>
      <c r="I158" s="110">
        <v>10</v>
      </c>
      <c r="J158" s="110">
        <v>15</v>
      </c>
      <c r="K158" s="62">
        <v>25</v>
      </c>
      <c r="L158" s="63">
        <v>10</v>
      </c>
      <c r="M158" s="63">
        <v>15</v>
      </c>
      <c r="N158" s="62">
        <v>25</v>
      </c>
      <c r="O158" s="63">
        <v>10</v>
      </c>
      <c r="P158" s="63">
        <v>15</v>
      </c>
      <c r="Q158" s="62">
        <v>25</v>
      </c>
      <c r="R158" s="63">
        <v>10</v>
      </c>
      <c r="S158" s="167">
        <v>15</v>
      </c>
    </row>
    <row r="159" spans="1:19" ht="37.5">
      <c r="A159" s="168"/>
      <c r="B159" s="206"/>
      <c r="C159" s="141" t="s">
        <v>297</v>
      </c>
      <c r="D159" s="125" t="s">
        <v>298</v>
      </c>
      <c r="E159" s="50">
        <f t="shared" si="54"/>
        <v>750</v>
      </c>
      <c r="F159" s="63">
        <f t="shared" si="55"/>
        <v>331</v>
      </c>
      <c r="G159" s="63">
        <f t="shared" si="56"/>
        <v>419</v>
      </c>
      <c r="H159" s="62">
        <f t="shared" si="53"/>
        <v>158</v>
      </c>
      <c r="I159" s="110">
        <v>73</v>
      </c>
      <c r="J159" s="110">
        <v>85</v>
      </c>
      <c r="K159" s="62">
        <v>248</v>
      </c>
      <c r="L159" s="63">
        <v>103</v>
      </c>
      <c r="M159" s="63">
        <v>145</v>
      </c>
      <c r="N159" s="62">
        <v>188</v>
      </c>
      <c r="O159" s="63">
        <v>79</v>
      </c>
      <c r="P159" s="63">
        <v>109</v>
      </c>
      <c r="Q159" s="62">
        <v>156</v>
      </c>
      <c r="R159" s="63">
        <v>76</v>
      </c>
      <c r="S159" s="167">
        <v>80</v>
      </c>
    </row>
    <row r="160" spans="1:19" ht="37.5">
      <c r="A160" s="168"/>
      <c r="B160" s="206"/>
      <c r="C160" s="141" t="s">
        <v>299</v>
      </c>
      <c r="D160" s="125" t="s">
        <v>300</v>
      </c>
      <c r="E160" s="50">
        <f t="shared" si="54"/>
        <v>70</v>
      </c>
      <c r="F160" s="63">
        <f t="shared" si="55"/>
        <v>28</v>
      </c>
      <c r="G160" s="63">
        <f t="shared" si="56"/>
        <v>42</v>
      </c>
      <c r="H160" s="62">
        <f t="shared" si="53"/>
        <v>17</v>
      </c>
      <c r="I160" s="110">
        <v>7</v>
      </c>
      <c r="J160" s="110">
        <v>10</v>
      </c>
      <c r="K160" s="62">
        <v>19</v>
      </c>
      <c r="L160" s="63">
        <v>7</v>
      </c>
      <c r="M160" s="63">
        <v>12</v>
      </c>
      <c r="N160" s="62">
        <v>17</v>
      </c>
      <c r="O160" s="63">
        <v>7</v>
      </c>
      <c r="P160" s="63">
        <v>10</v>
      </c>
      <c r="Q160" s="62">
        <v>17</v>
      </c>
      <c r="R160" s="63">
        <v>7</v>
      </c>
      <c r="S160" s="167">
        <v>10</v>
      </c>
    </row>
    <row r="161" spans="1:19" s="93" customFormat="1" ht="18.75">
      <c r="A161" s="168">
        <v>13</v>
      </c>
      <c r="B161" s="206">
        <v>67</v>
      </c>
      <c r="C161" s="183"/>
      <c r="D161" s="105" t="s">
        <v>132</v>
      </c>
      <c r="E161" s="50">
        <f>SUM(E162)</f>
        <v>4000</v>
      </c>
      <c r="F161" s="50">
        <f aca="true" t="shared" si="57" ref="F161:S161">SUM(F162)</f>
        <v>800</v>
      </c>
      <c r="G161" s="50">
        <f t="shared" si="57"/>
        <v>3200</v>
      </c>
      <c r="H161" s="50">
        <f t="shared" si="57"/>
        <v>941</v>
      </c>
      <c r="I161" s="50">
        <f t="shared" si="57"/>
        <v>196</v>
      </c>
      <c r="J161" s="50">
        <f t="shared" si="57"/>
        <v>745</v>
      </c>
      <c r="K161" s="50">
        <f t="shared" si="57"/>
        <v>1026</v>
      </c>
      <c r="L161" s="50">
        <f t="shared" si="57"/>
        <v>206</v>
      </c>
      <c r="M161" s="50">
        <f t="shared" si="57"/>
        <v>820</v>
      </c>
      <c r="N161" s="50">
        <f t="shared" si="57"/>
        <v>1006</v>
      </c>
      <c r="O161" s="50">
        <f t="shared" si="57"/>
        <v>196</v>
      </c>
      <c r="P161" s="50">
        <f t="shared" si="57"/>
        <v>810</v>
      </c>
      <c r="Q161" s="50">
        <f t="shared" si="57"/>
        <v>1027</v>
      </c>
      <c r="R161" s="50">
        <f t="shared" si="57"/>
        <v>202</v>
      </c>
      <c r="S161" s="196">
        <f t="shared" si="57"/>
        <v>825</v>
      </c>
    </row>
    <row r="162" spans="1:19" s="93" customFormat="1" ht="37.5">
      <c r="A162" s="168"/>
      <c r="B162" s="206"/>
      <c r="C162" s="144" t="s">
        <v>338</v>
      </c>
      <c r="D162" s="129" t="s">
        <v>345</v>
      </c>
      <c r="E162" s="50">
        <f>F162+G162</f>
        <v>4000</v>
      </c>
      <c r="F162" s="63">
        <f>I162+L162+O162+R162</f>
        <v>800</v>
      </c>
      <c r="G162" s="63">
        <f>J162+M162+P162+S162</f>
        <v>3200</v>
      </c>
      <c r="H162" s="62">
        <f>I162+J162</f>
        <v>941</v>
      </c>
      <c r="I162" s="110">
        <v>196</v>
      </c>
      <c r="J162" s="110">
        <v>745</v>
      </c>
      <c r="K162" s="62">
        <f>L162+M162</f>
        <v>1026</v>
      </c>
      <c r="L162" s="63">
        <v>206</v>
      </c>
      <c r="M162" s="63">
        <v>820</v>
      </c>
      <c r="N162" s="62">
        <f>O162+P162</f>
        <v>1006</v>
      </c>
      <c r="O162" s="63">
        <v>196</v>
      </c>
      <c r="P162" s="63">
        <v>810</v>
      </c>
      <c r="Q162" s="62">
        <f>R162+S162</f>
        <v>1027</v>
      </c>
      <c r="R162" s="63">
        <v>202</v>
      </c>
      <c r="S162" s="167">
        <v>825</v>
      </c>
    </row>
    <row r="163" spans="1:19" s="93" customFormat="1" ht="56.25">
      <c r="A163" s="168">
        <v>14</v>
      </c>
      <c r="B163" s="206">
        <v>133</v>
      </c>
      <c r="C163" s="90"/>
      <c r="D163" s="105" t="s">
        <v>106</v>
      </c>
      <c r="E163" s="50">
        <f>SUM(E164:E172)</f>
        <v>3400</v>
      </c>
      <c r="F163" s="50">
        <f aca="true" t="shared" si="58" ref="F163:S163">SUM(F164:F172)</f>
        <v>1250</v>
      </c>
      <c r="G163" s="50">
        <f t="shared" si="58"/>
        <v>2150</v>
      </c>
      <c r="H163" s="50">
        <f t="shared" si="58"/>
        <v>850</v>
      </c>
      <c r="I163" s="50">
        <f t="shared" si="58"/>
        <v>314</v>
      </c>
      <c r="J163" s="50">
        <f t="shared" si="58"/>
        <v>536</v>
      </c>
      <c r="K163" s="50">
        <f t="shared" si="58"/>
        <v>1020</v>
      </c>
      <c r="L163" s="50">
        <f t="shared" si="58"/>
        <v>375</v>
      </c>
      <c r="M163" s="50">
        <f t="shared" si="58"/>
        <v>645</v>
      </c>
      <c r="N163" s="50">
        <f t="shared" si="58"/>
        <v>510</v>
      </c>
      <c r="O163" s="50">
        <f t="shared" si="58"/>
        <v>186</v>
      </c>
      <c r="P163" s="50">
        <f t="shared" si="58"/>
        <v>324</v>
      </c>
      <c r="Q163" s="50">
        <f t="shared" si="58"/>
        <v>1020</v>
      </c>
      <c r="R163" s="50">
        <f t="shared" si="58"/>
        <v>375</v>
      </c>
      <c r="S163" s="196">
        <f t="shared" si="58"/>
        <v>645</v>
      </c>
    </row>
    <row r="164" spans="1:19" s="93" customFormat="1" ht="37.5">
      <c r="A164" s="168"/>
      <c r="B164" s="206"/>
      <c r="C164" s="138" t="s">
        <v>259</v>
      </c>
      <c r="D164" s="130" t="s">
        <v>260</v>
      </c>
      <c r="E164" s="50">
        <f aca="true" t="shared" si="59" ref="E164:E227">F164+G164</f>
        <v>340</v>
      </c>
      <c r="F164" s="63">
        <f aca="true" t="shared" si="60" ref="F164:F227">I164+L164+O164+R164</f>
        <v>120</v>
      </c>
      <c r="G164" s="63">
        <f aca="true" t="shared" si="61" ref="G164:G227">J164+M164+P164+S164</f>
        <v>220</v>
      </c>
      <c r="H164" s="62">
        <f aca="true" t="shared" si="62" ref="H164:H227">I164+J164</f>
        <v>85</v>
      </c>
      <c r="I164" s="110">
        <v>30</v>
      </c>
      <c r="J164" s="110">
        <v>55</v>
      </c>
      <c r="K164" s="62">
        <f aca="true" t="shared" si="63" ref="K164:K227">L164+M164</f>
        <v>102</v>
      </c>
      <c r="L164" s="63">
        <v>36</v>
      </c>
      <c r="M164" s="63">
        <v>66</v>
      </c>
      <c r="N164" s="62">
        <f aca="true" t="shared" si="64" ref="N164:N227">O164+P164</f>
        <v>51</v>
      </c>
      <c r="O164" s="63">
        <v>18</v>
      </c>
      <c r="P164" s="63">
        <v>33</v>
      </c>
      <c r="Q164" s="62">
        <f aca="true" t="shared" si="65" ref="Q164:Q227">R164+S164</f>
        <v>102</v>
      </c>
      <c r="R164" s="63">
        <v>36</v>
      </c>
      <c r="S164" s="167">
        <v>66</v>
      </c>
    </row>
    <row r="165" spans="1:19" s="93" customFormat="1" ht="37.5">
      <c r="A165" s="168"/>
      <c r="B165" s="206"/>
      <c r="C165" s="139" t="s">
        <v>267</v>
      </c>
      <c r="D165" s="130" t="s">
        <v>268</v>
      </c>
      <c r="E165" s="50">
        <f t="shared" si="59"/>
        <v>300</v>
      </c>
      <c r="F165" s="63">
        <f t="shared" si="60"/>
        <v>106</v>
      </c>
      <c r="G165" s="63">
        <f t="shared" si="61"/>
        <v>194</v>
      </c>
      <c r="H165" s="62">
        <f t="shared" si="62"/>
        <v>75</v>
      </c>
      <c r="I165" s="110">
        <v>26</v>
      </c>
      <c r="J165" s="110">
        <v>49</v>
      </c>
      <c r="K165" s="62">
        <f t="shared" si="63"/>
        <v>90</v>
      </c>
      <c r="L165" s="63">
        <v>32</v>
      </c>
      <c r="M165" s="63">
        <v>58</v>
      </c>
      <c r="N165" s="62">
        <f t="shared" si="64"/>
        <v>45</v>
      </c>
      <c r="O165" s="63">
        <v>16</v>
      </c>
      <c r="P165" s="63">
        <v>29</v>
      </c>
      <c r="Q165" s="62">
        <f t="shared" si="65"/>
        <v>90</v>
      </c>
      <c r="R165" s="63">
        <v>32</v>
      </c>
      <c r="S165" s="167">
        <v>58</v>
      </c>
    </row>
    <row r="166" spans="1:19" s="93" customFormat="1" ht="37.5">
      <c r="A166" s="168"/>
      <c r="B166" s="206"/>
      <c r="C166" s="139" t="s">
        <v>275</v>
      </c>
      <c r="D166" s="130" t="s">
        <v>276</v>
      </c>
      <c r="E166" s="50">
        <f t="shared" si="59"/>
        <v>930</v>
      </c>
      <c r="F166" s="63">
        <f t="shared" si="60"/>
        <v>330</v>
      </c>
      <c r="G166" s="63">
        <f t="shared" si="61"/>
        <v>600</v>
      </c>
      <c r="H166" s="62">
        <f t="shared" si="62"/>
        <v>233</v>
      </c>
      <c r="I166" s="110">
        <v>83</v>
      </c>
      <c r="J166" s="110">
        <v>150</v>
      </c>
      <c r="K166" s="62">
        <f t="shared" si="63"/>
        <v>279</v>
      </c>
      <c r="L166" s="63">
        <v>99</v>
      </c>
      <c r="M166" s="63">
        <v>180</v>
      </c>
      <c r="N166" s="62">
        <f t="shared" si="64"/>
        <v>139</v>
      </c>
      <c r="O166" s="63">
        <v>49</v>
      </c>
      <c r="P166" s="63">
        <v>90</v>
      </c>
      <c r="Q166" s="62">
        <f t="shared" si="65"/>
        <v>279</v>
      </c>
      <c r="R166" s="63">
        <v>99</v>
      </c>
      <c r="S166" s="167">
        <v>180</v>
      </c>
    </row>
    <row r="167" spans="1:19" s="93" customFormat="1" ht="56.25">
      <c r="A167" s="168"/>
      <c r="B167" s="206"/>
      <c r="C167" s="139" t="s">
        <v>285</v>
      </c>
      <c r="D167" s="130" t="s">
        <v>286</v>
      </c>
      <c r="E167" s="50">
        <f t="shared" si="59"/>
        <v>430</v>
      </c>
      <c r="F167" s="63">
        <f t="shared" si="60"/>
        <v>170</v>
      </c>
      <c r="G167" s="63">
        <f t="shared" si="61"/>
        <v>260</v>
      </c>
      <c r="H167" s="62">
        <f t="shared" si="62"/>
        <v>108</v>
      </c>
      <c r="I167" s="110">
        <v>43</v>
      </c>
      <c r="J167" s="110">
        <v>65</v>
      </c>
      <c r="K167" s="62">
        <f t="shared" si="63"/>
        <v>129</v>
      </c>
      <c r="L167" s="63">
        <v>51</v>
      </c>
      <c r="M167" s="63">
        <v>78</v>
      </c>
      <c r="N167" s="62">
        <f t="shared" si="64"/>
        <v>64</v>
      </c>
      <c r="O167" s="63">
        <v>25</v>
      </c>
      <c r="P167" s="63">
        <v>39</v>
      </c>
      <c r="Q167" s="62">
        <f t="shared" si="65"/>
        <v>129</v>
      </c>
      <c r="R167" s="63">
        <v>51</v>
      </c>
      <c r="S167" s="167">
        <v>78</v>
      </c>
    </row>
    <row r="168" spans="1:19" s="93" customFormat="1" ht="37.5">
      <c r="A168" s="168"/>
      <c r="B168" s="206"/>
      <c r="C168" s="139" t="s">
        <v>289</v>
      </c>
      <c r="D168" s="130" t="s">
        <v>290</v>
      </c>
      <c r="E168" s="50">
        <f t="shared" si="59"/>
        <v>310</v>
      </c>
      <c r="F168" s="63">
        <f t="shared" si="60"/>
        <v>120</v>
      </c>
      <c r="G168" s="63">
        <f t="shared" si="61"/>
        <v>190</v>
      </c>
      <c r="H168" s="62">
        <f t="shared" si="62"/>
        <v>76</v>
      </c>
      <c r="I168" s="110">
        <v>30</v>
      </c>
      <c r="J168" s="110">
        <v>46</v>
      </c>
      <c r="K168" s="62">
        <f t="shared" si="63"/>
        <v>93</v>
      </c>
      <c r="L168" s="63">
        <v>36</v>
      </c>
      <c r="M168" s="63">
        <v>57</v>
      </c>
      <c r="N168" s="62">
        <f t="shared" si="64"/>
        <v>48</v>
      </c>
      <c r="O168" s="63">
        <v>18</v>
      </c>
      <c r="P168" s="63">
        <v>30</v>
      </c>
      <c r="Q168" s="62">
        <f t="shared" si="65"/>
        <v>93</v>
      </c>
      <c r="R168" s="63">
        <v>36</v>
      </c>
      <c r="S168" s="167">
        <v>57</v>
      </c>
    </row>
    <row r="169" spans="1:19" s="93" customFormat="1" ht="93.75">
      <c r="A169" s="168"/>
      <c r="B169" s="206"/>
      <c r="C169" s="139" t="s">
        <v>291</v>
      </c>
      <c r="D169" s="130" t="s">
        <v>292</v>
      </c>
      <c r="E169" s="50">
        <f t="shared" si="59"/>
        <v>130</v>
      </c>
      <c r="F169" s="63">
        <f t="shared" si="60"/>
        <v>50</v>
      </c>
      <c r="G169" s="63">
        <f t="shared" si="61"/>
        <v>80</v>
      </c>
      <c r="H169" s="62">
        <f t="shared" si="62"/>
        <v>33</v>
      </c>
      <c r="I169" s="110">
        <v>13</v>
      </c>
      <c r="J169" s="110">
        <v>20</v>
      </c>
      <c r="K169" s="62">
        <f t="shared" si="63"/>
        <v>39</v>
      </c>
      <c r="L169" s="63">
        <v>15</v>
      </c>
      <c r="M169" s="63">
        <v>24</v>
      </c>
      <c r="N169" s="62">
        <f t="shared" si="64"/>
        <v>19</v>
      </c>
      <c r="O169" s="63">
        <v>7</v>
      </c>
      <c r="P169" s="63">
        <v>12</v>
      </c>
      <c r="Q169" s="62">
        <f t="shared" si="65"/>
        <v>39</v>
      </c>
      <c r="R169" s="63">
        <v>15</v>
      </c>
      <c r="S169" s="167">
        <v>24</v>
      </c>
    </row>
    <row r="170" spans="1:19" s="93" customFormat="1" ht="37.5">
      <c r="A170" s="168"/>
      <c r="B170" s="206"/>
      <c r="C170" s="139" t="s">
        <v>293</v>
      </c>
      <c r="D170" s="130" t="s">
        <v>294</v>
      </c>
      <c r="E170" s="50">
        <f t="shared" si="59"/>
        <v>530</v>
      </c>
      <c r="F170" s="63">
        <f t="shared" si="60"/>
        <v>200</v>
      </c>
      <c r="G170" s="63">
        <f t="shared" si="61"/>
        <v>330</v>
      </c>
      <c r="H170" s="62">
        <f t="shared" si="62"/>
        <v>133</v>
      </c>
      <c r="I170" s="110">
        <v>50</v>
      </c>
      <c r="J170" s="110">
        <v>83</v>
      </c>
      <c r="K170" s="62">
        <f t="shared" si="63"/>
        <v>159</v>
      </c>
      <c r="L170" s="63">
        <v>60</v>
      </c>
      <c r="M170" s="63">
        <v>99</v>
      </c>
      <c r="N170" s="62">
        <f t="shared" si="64"/>
        <v>79</v>
      </c>
      <c r="O170" s="63">
        <v>30</v>
      </c>
      <c r="P170" s="63">
        <v>49</v>
      </c>
      <c r="Q170" s="62">
        <f t="shared" si="65"/>
        <v>159</v>
      </c>
      <c r="R170" s="63">
        <v>60</v>
      </c>
      <c r="S170" s="167">
        <v>99</v>
      </c>
    </row>
    <row r="171" spans="1:19" s="93" customFormat="1" ht="56.25">
      <c r="A171" s="168"/>
      <c r="B171" s="206"/>
      <c r="C171" s="139" t="s">
        <v>295</v>
      </c>
      <c r="D171" s="130" t="s">
        <v>296</v>
      </c>
      <c r="E171" s="50">
        <f t="shared" si="59"/>
        <v>120</v>
      </c>
      <c r="F171" s="63">
        <f t="shared" si="60"/>
        <v>44</v>
      </c>
      <c r="G171" s="63">
        <f t="shared" si="61"/>
        <v>76</v>
      </c>
      <c r="H171" s="62">
        <f t="shared" si="62"/>
        <v>30</v>
      </c>
      <c r="I171" s="110">
        <v>11</v>
      </c>
      <c r="J171" s="110">
        <v>19</v>
      </c>
      <c r="K171" s="62">
        <f t="shared" si="63"/>
        <v>36</v>
      </c>
      <c r="L171" s="63">
        <v>13</v>
      </c>
      <c r="M171" s="63">
        <v>23</v>
      </c>
      <c r="N171" s="62">
        <f t="shared" si="64"/>
        <v>18</v>
      </c>
      <c r="O171" s="63">
        <v>7</v>
      </c>
      <c r="P171" s="63">
        <v>11</v>
      </c>
      <c r="Q171" s="62">
        <f t="shared" si="65"/>
        <v>36</v>
      </c>
      <c r="R171" s="63">
        <v>13</v>
      </c>
      <c r="S171" s="167">
        <v>23</v>
      </c>
    </row>
    <row r="172" spans="1:19" s="93" customFormat="1" ht="37.5">
      <c r="A172" s="168"/>
      <c r="B172" s="206"/>
      <c r="C172" s="139" t="s">
        <v>297</v>
      </c>
      <c r="D172" s="130" t="s">
        <v>298</v>
      </c>
      <c r="E172" s="50">
        <f t="shared" si="59"/>
        <v>310</v>
      </c>
      <c r="F172" s="63">
        <f t="shared" si="60"/>
        <v>110</v>
      </c>
      <c r="G172" s="63">
        <f t="shared" si="61"/>
        <v>200</v>
      </c>
      <c r="H172" s="62">
        <f t="shared" si="62"/>
        <v>77</v>
      </c>
      <c r="I172" s="110">
        <v>28</v>
      </c>
      <c r="J172" s="110">
        <v>49</v>
      </c>
      <c r="K172" s="62">
        <f t="shared" si="63"/>
        <v>93</v>
      </c>
      <c r="L172" s="63">
        <v>33</v>
      </c>
      <c r="M172" s="63">
        <v>60</v>
      </c>
      <c r="N172" s="62">
        <f t="shared" si="64"/>
        <v>47</v>
      </c>
      <c r="O172" s="63">
        <v>16</v>
      </c>
      <c r="P172" s="63">
        <v>31</v>
      </c>
      <c r="Q172" s="62">
        <f t="shared" si="65"/>
        <v>93</v>
      </c>
      <c r="R172" s="63">
        <v>33</v>
      </c>
      <c r="S172" s="167">
        <v>60</v>
      </c>
    </row>
    <row r="173" spans="1:19" s="93" customFormat="1" ht="37.5">
      <c r="A173" s="168">
        <v>15</v>
      </c>
      <c r="B173" s="206">
        <v>167</v>
      </c>
      <c r="C173" s="183"/>
      <c r="D173" s="100" t="s">
        <v>112</v>
      </c>
      <c r="E173" s="50">
        <f>SUM(E174)</f>
        <v>5000</v>
      </c>
      <c r="F173" s="50">
        <f aca="true" t="shared" si="66" ref="F173:S173">SUM(F174)</f>
        <v>1750</v>
      </c>
      <c r="G173" s="50">
        <f t="shared" si="66"/>
        <v>3250</v>
      </c>
      <c r="H173" s="50">
        <f t="shared" si="66"/>
        <v>1139</v>
      </c>
      <c r="I173" s="50">
        <f t="shared" si="66"/>
        <v>399</v>
      </c>
      <c r="J173" s="50">
        <f t="shared" si="66"/>
        <v>740</v>
      </c>
      <c r="K173" s="50">
        <f t="shared" si="66"/>
        <v>1281</v>
      </c>
      <c r="L173" s="50">
        <f t="shared" si="66"/>
        <v>448</v>
      </c>
      <c r="M173" s="50">
        <f t="shared" si="66"/>
        <v>833</v>
      </c>
      <c r="N173" s="50">
        <f t="shared" si="66"/>
        <v>1203</v>
      </c>
      <c r="O173" s="50">
        <f t="shared" si="66"/>
        <v>421</v>
      </c>
      <c r="P173" s="50">
        <f t="shared" si="66"/>
        <v>782</v>
      </c>
      <c r="Q173" s="50">
        <f t="shared" si="66"/>
        <v>1377</v>
      </c>
      <c r="R173" s="50">
        <f t="shared" si="66"/>
        <v>482</v>
      </c>
      <c r="S173" s="196">
        <f t="shared" si="66"/>
        <v>895</v>
      </c>
    </row>
    <row r="174" spans="1:19" s="93" customFormat="1" ht="37.5">
      <c r="A174" s="168"/>
      <c r="B174" s="206"/>
      <c r="C174" s="143" t="s">
        <v>321</v>
      </c>
      <c r="D174" s="127" t="s">
        <v>346</v>
      </c>
      <c r="E174" s="50">
        <f t="shared" si="59"/>
        <v>5000</v>
      </c>
      <c r="F174" s="63">
        <f t="shared" si="60"/>
        <v>1750</v>
      </c>
      <c r="G174" s="63">
        <f t="shared" si="61"/>
        <v>3250</v>
      </c>
      <c r="H174" s="62">
        <f t="shared" si="62"/>
        <v>1139</v>
      </c>
      <c r="I174" s="110">
        <v>399</v>
      </c>
      <c r="J174" s="110">
        <v>740</v>
      </c>
      <c r="K174" s="62">
        <f t="shared" si="63"/>
        <v>1281</v>
      </c>
      <c r="L174" s="63">
        <v>448</v>
      </c>
      <c r="M174" s="63">
        <v>833</v>
      </c>
      <c r="N174" s="62">
        <f t="shared" si="64"/>
        <v>1203</v>
      </c>
      <c r="O174" s="63">
        <v>421</v>
      </c>
      <c r="P174" s="63">
        <v>782</v>
      </c>
      <c r="Q174" s="62">
        <f t="shared" si="65"/>
        <v>1377</v>
      </c>
      <c r="R174" s="63">
        <v>482</v>
      </c>
      <c r="S174" s="167">
        <v>895</v>
      </c>
    </row>
    <row r="175" spans="1:19" s="93" customFormat="1" ht="37.5">
      <c r="A175" s="168">
        <v>16</v>
      </c>
      <c r="B175" s="206">
        <v>168</v>
      </c>
      <c r="C175" s="183"/>
      <c r="D175" s="100" t="s">
        <v>135</v>
      </c>
      <c r="E175" s="50">
        <f>E176</f>
        <v>250</v>
      </c>
      <c r="F175" s="50">
        <f aca="true" t="shared" si="67" ref="F175:S175">F176</f>
        <v>90</v>
      </c>
      <c r="G175" s="50">
        <f t="shared" si="67"/>
        <v>160</v>
      </c>
      <c r="H175" s="50">
        <f t="shared" si="67"/>
        <v>7</v>
      </c>
      <c r="I175" s="50">
        <f t="shared" si="67"/>
        <v>2</v>
      </c>
      <c r="J175" s="50">
        <f t="shared" si="67"/>
        <v>5</v>
      </c>
      <c r="K175" s="50">
        <f t="shared" si="67"/>
        <v>81</v>
      </c>
      <c r="L175" s="50">
        <f t="shared" si="67"/>
        <v>29</v>
      </c>
      <c r="M175" s="50">
        <f t="shared" si="67"/>
        <v>52</v>
      </c>
      <c r="N175" s="50">
        <f t="shared" si="67"/>
        <v>81</v>
      </c>
      <c r="O175" s="50">
        <f t="shared" si="67"/>
        <v>29</v>
      </c>
      <c r="P175" s="50">
        <f t="shared" si="67"/>
        <v>52</v>
      </c>
      <c r="Q175" s="50">
        <f t="shared" si="67"/>
        <v>81</v>
      </c>
      <c r="R175" s="50">
        <f t="shared" si="67"/>
        <v>30</v>
      </c>
      <c r="S175" s="196">
        <f t="shared" si="67"/>
        <v>51</v>
      </c>
    </row>
    <row r="176" spans="1:19" s="93" customFormat="1" ht="37.5">
      <c r="A176" s="168"/>
      <c r="B176" s="206"/>
      <c r="C176" s="143" t="s">
        <v>321</v>
      </c>
      <c r="D176" s="127" t="s">
        <v>346</v>
      </c>
      <c r="E176" s="50">
        <f>F176+G176</f>
        <v>250</v>
      </c>
      <c r="F176" s="63">
        <f t="shared" si="60"/>
        <v>90</v>
      </c>
      <c r="G176" s="63">
        <f t="shared" si="61"/>
        <v>160</v>
      </c>
      <c r="H176" s="62">
        <f t="shared" si="62"/>
        <v>7</v>
      </c>
      <c r="I176" s="110">
        <v>2</v>
      </c>
      <c r="J176" s="110">
        <v>5</v>
      </c>
      <c r="K176" s="62">
        <f t="shared" si="63"/>
        <v>81</v>
      </c>
      <c r="L176" s="63">
        <v>29</v>
      </c>
      <c r="M176" s="63">
        <v>52</v>
      </c>
      <c r="N176" s="62">
        <f t="shared" si="64"/>
        <v>81</v>
      </c>
      <c r="O176" s="63">
        <v>29</v>
      </c>
      <c r="P176" s="63">
        <v>52</v>
      </c>
      <c r="Q176" s="62">
        <f t="shared" si="65"/>
        <v>81</v>
      </c>
      <c r="R176" s="63">
        <v>30</v>
      </c>
      <c r="S176" s="167">
        <v>51</v>
      </c>
    </row>
    <row r="177" spans="1:19" s="93" customFormat="1" ht="18.75">
      <c r="A177" s="168">
        <v>17</v>
      </c>
      <c r="B177" s="206">
        <v>170</v>
      </c>
      <c r="C177" s="190"/>
      <c r="D177" s="191" t="s">
        <v>136</v>
      </c>
      <c r="E177" s="50">
        <f>E178</f>
        <v>150</v>
      </c>
      <c r="F177" s="50">
        <f aca="true" t="shared" si="68" ref="F177:S177">F178</f>
        <v>56</v>
      </c>
      <c r="G177" s="50">
        <f t="shared" si="68"/>
        <v>94</v>
      </c>
      <c r="H177" s="50">
        <f t="shared" si="68"/>
        <v>38</v>
      </c>
      <c r="I177" s="50">
        <f t="shared" si="68"/>
        <v>14</v>
      </c>
      <c r="J177" s="50">
        <f t="shared" si="68"/>
        <v>24</v>
      </c>
      <c r="K177" s="50">
        <f t="shared" si="68"/>
        <v>38</v>
      </c>
      <c r="L177" s="50">
        <f t="shared" si="68"/>
        <v>14</v>
      </c>
      <c r="M177" s="50">
        <f t="shared" si="68"/>
        <v>24</v>
      </c>
      <c r="N177" s="50">
        <f t="shared" si="68"/>
        <v>37</v>
      </c>
      <c r="O177" s="50">
        <f t="shared" si="68"/>
        <v>14</v>
      </c>
      <c r="P177" s="50">
        <f t="shared" si="68"/>
        <v>23</v>
      </c>
      <c r="Q177" s="50">
        <f t="shared" si="68"/>
        <v>37</v>
      </c>
      <c r="R177" s="50">
        <f t="shared" si="68"/>
        <v>14</v>
      </c>
      <c r="S177" s="196">
        <f t="shared" si="68"/>
        <v>23</v>
      </c>
    </row>
    <row r="178" spans="1:19" s="93" customFormat="1" ht="18.75">
      <c r="A178" s="168"/>
      <c r="B178" s="206"/>
      <c r="C178" s="192" t="s">
        <v>347</v>
      </c>
      <c r="D178" s="193" t="s">
        <v>157</v>
      </c>
      <c r="E178" s="50">
        <f t="shared" si="59"/>
        <v>150</v>
      </c>
      <c r="F178" s="63">
        <f t="shared" si="60"/>
        <v>56</v>
      </c>
      <c r="G178" s="63">
        <f t="shared" si="61"/>
        <v>94</v>
      </c>
      <c r="H178" s="62">
        <f t="shared" si="62"/>
        <v>38</v>
      </c>
      <c r="I178" s="110">
        <v>14</v>
      </c>
      <c r="J178" s="110">
        <v>24</v>
      </c>
      <c r="K178" s="62">
        <f t="shared" si="63"/>
        <v>38</v>
      </c>
      <c r="L178" s="63">
        <v>14</v>
      </c>
      <c r="M178" s="63">
        <v>24</v>
      </c>
      <c r="N178" s="62">
        <f t="shared" si="64"/>
        <v>37</v>
      </c>
      <c r="O178" s="63">
        <v>14</v>
      </c>
      <c r="P178" s="63">
        <v>23</v>
      </c>
      <c r="Q178" s="62">
        <f t="shared" si="65"/>
        <v>37</v>
      </c>
      <c r="R178" s="63">
        <v>14</v>
      </c>
      <c r="S178" s="167">
        <v>23</v>
      </c>
    </row>
    <row r="179" spans="1:19" s="93" customFormat="1" ht="18.75">
      <c r="A179" s="168"/>
      <c r="B179" s="206">
        <v>179</v>
      </c>
      <c r="C179" s="183"/>
      <c r="D179" s="131" t="s">
        <v>348</v>
      </c>
      <c r="E179" s="50">
        <f t="shared" si="59"/>
        <v>0</v>
      </c>
      <c r="F179" s="50">
        <f>G179+H179</f>
        <v>0</v>
      </c>
      <c r="G179" s="50">
        <f>H179+I179</f>
        <v>0</v>
      </c>
      <c r="H179" s="50">
        <f t="shared" si="62"/>
        <v>0</v>
      </c>
      <c r="I179" s="50">
        <f>J179+K179</f>
        <v>0</v>
      </c>
      <c r="J179" s="50">
        <f>K179+L179</f>
        <v>0</v>
      </c>
      <c r="K179" s="50">
        <f t="shared" si="63"/>
        <v>0</v>
      </c>
      <c r="L179" s="50">
        <f>M179+N179</f>
        <v>0</v>
      </c>
      <c r="M179" s="50">
        <f>N179+O179</f>
        <v>0</v>
      </c>
      <c r="N179" s="50">
        <f t="shared" si="64"/>
        <v>0</v>
      </c>
      <c r="O179" s="50">
        <f>P179+Q179</f>
        <v>0</v>
      </c>
      <c r="P179" s="50">
        <f>Q179+R179</f>
        <v>0</v>
      </c>
      <c r="Q179" s="50">
        <f t="shared" si="65"/>
        <v>0</v>
      </c>
      <c r="R179" s="50">
        <f>S179+T179</f>
        <v>0</v>
      </c>
      <c r="S179" s="196">
        <f>T179+U179</f>
        <v>0</v>
      </c>
    </row>
    <row r="180" spans="1:19" s="93" customFormat="1" ht="18.75">
      <c r="A180" s="168"/>
      <c r="B180" s="206"/>
      <c r="C180" s="143"/>
      <c r="D180" s="127"/>
      <c r="E180" s="50">
        <f t="shared" si="59"/>
        <v>0</v>
      </c>
      <c r="F180" s="63">
        <f t="shared" si="60"/>
        <v>0</v>
      </c>
      <c r="G180" s="63">
        <f t="shared" si="61"/>
        <v>0</v>
      </c>
      <c r="H180" s="62">
        <f t="shared" si="62"/>
        <v>0</v>
      </c>
      <c r="I180" s="110"/>
      <c r="J180" s="110"/>
      <c r="K180" s="62">
        <f t="shared" si="63"/>
        <v>0</v>
      </c>
      <c r="L180" s="63"/>
      <c r="M180" s="63"/>
      <c r="N180" s="62">
        <f t="shared" si="64"/>
        <v>0</v>
      </c>
      <c r="O180" s="63"/>
      <c r="P180" s="63"/>
      <c r="Q180" s="62">
        <f t="shared" si="65"/>
        <v>0</v>
      </c>
      <c r="R180" s="63"/>
      <c r="S180" s="167"/>
    </row>
    <row r="181" spans="1:19" s="93" customFormat="1" ht="18.75">
      <c r="A181" s="168">
        <v>18</v>
      </c>
      <c r="B181" s="206">
        <v>184</v>
      </c>
      <c r="C181" s="183"/>
      <c r="D181" s="131" t="s">
        <v>349</v>
      </c>
      <c r="E181" s="50">
        <f>SUM(E182)</f>
        <v>10</v>
      </c>
      <c r="F181" s="50">
        <f aca="true" t="shared" si="69" ref="F181:S181">SUM(F182)</f>
        <v>5</v>
      </c>
      <c r="G181" s="50">
        <f t="shared" si="69"/>
        <v>5</v>
      </c>
      <c r="H181" s="50">
        <f t="shared" si="69"/>
        <v>2</v>
      </c>
      <c r="I181" s="50">
        <f t="shared" si="69"/>
        <v>1</v>
      </c>
      <c r="J181" s="50">
        <f t="shared" si="69"/>
        <v>1</v>
      </c>
      <c r="K181" s="50">
        <f t="shared" si="69"/>
        <v>2</v>
      </c>
      <c r="L181" s="50">
        <f t="shared" si="69"/>
        <v>1</v>
      </c>
      <c r="M181" s="50">
        <f t="shared" si="69"/>
        <v>1</v>
      </c>
      <c r="N181" s="50">
        <f t="shared" si="69"/>
        <v>2</v>
      </c>
      <c r="O181" s="50">
        <f t="shared" si="69"/>
        <v>1</v>
      </c>
      <c r="P181" s="50">
        <f t="shared" si="69"/>
        <v>1</v>
      </c>
      <c r="Q181" s="50">
        <f t="shared" si="69"/>
        <v>4</v>
      </c>
      <c r="R181" s="50">
        <f t="shared" si="69"/>
        <v>2</v>
      </c>
      <c r="S181" s="196">
        <f t="shared" si="69"/>
        <v>2</v>
      </c>
    </row>
    <row r="182" spans="1:19" s="93" customFormat="1" ht="37.5">
      <c r="A182" s="168"/>
      <c r="B182" s="206"/>
      <c r="C182" s="192" t="s">
        <v>321</v>
      </c>
      <c r="D182" s="193" t="s">
        <v>346</v>
      </c>
      <c r="E182" s="50">
        <f t="shared" si="59"/>
        <v>10</v>
      </c>
      <c r="F182" s="63">
        <f t="shared" si="60"/>
        <v>5</v>
      </c>
      <c r="G182" s="63">
        <f t="shared" si="61"/>
        <v>5</v>
      </c>
      <c r="H182" s="62">
        <f t="shared" si="62"/>
        <v>2</v>
      </c>
      <c r="I182" s="110">
        <v>1</v>
      </c>
      <c r="J182" s="110">
        <v>1</v>
      </c>
      <c r="K182" s="62">
        <f t="shared" si="63"/>
        <v>2</v>
      </c>
      <c r="L182" s="63">
        <v>1</v>
      </c>
      <c r="M182" s="63">
        <v>1</v>
      </c>
      <c r="N182" s="62">
        <f t="shared" si="64"/>
        <v>2</v>
      </c>
      <c r="O182" s="63">
        <v>1</v>
      </c>
      <c r="P182" s="63">
        <v>1</v>
      </c>
      <c r="Q182" s="62">
        <f t="shared" si="65"/>
        <v>4</v>
      </c>
      <c r="R182" s="63">
        <v>2</v>
      </c>
      <c r="S182" s="167">
        <v>2</v>
      </c>
    </row>
    <row r="183" spans="1:19" s="93" customFormat="1" ht="37.5">
      <c r="A183" s="168">
        <v>19</v>
      </c>
      <c r="B183" s="206">
        <v>186</v>
      </c>
      <c r="C183" s="183"/>
      <c r="D183" s="194" t="s">
        <v>350</v>
      </c>
      <c r="E183" s="50">
        <f>SUM(E184)</f>
        <v>40</v>
      </c>
      <c r="F183" s="50">
        <f aca="true" t="shared" si="70" ref="F183:S183">SUM(F184)</f>
        <v>13</v>
      </c>
      <c r="G183" s="50">
        <f t="shared" si="70"/>
        <v>27</v>
      </c>
      <c r="H183" s="50">
        <f t="shared" si="70"/>
        <v>10</v>
      </c>
      <c r="I183" s="50">
        <f t="shared" si="70"/>
        <v>3</v>
      </c>
      <c r="J183" s="50">
        <f t="shared" si="70"/>
        <v>7</v>
      </c>
      <c r="K183" s="50">
        <f t="shared" si="70"/>
        <v>10</v>
      </c>
      <c r="L183" s="50">
        <f t="shared" si="70"/>
        <v>3</v>
      </c>
      <c r="M183" s="50">
        <f t="shared" si="70"/>
        <v>7</v>
      </c>
      <c r="N183" s="50">
        <f t="shared" si="70"/>
        <v>10</v>
      </c>
      <c r="O183" s="50">
        <f t="shared" si="70"/>
        <v>3</v>
      </c>
      <c r="P183" s="50">
        <f t="shared" si="70"/>
        <v>7</v>
      </c>
      <c r="Q183" s="50">
        <f t="shared" si="70"/>
        <v>10</v>
      </c>
      <c r="R183" s="50">
        <f t="shared" si="70"/>
        <v>4</v>
      </c>
      <c r="S183" s="196">
        <f t="shared" si="70"/>
        <v>6</v>
      </c>
    </row>
    <row r="184" spans="1:19" s="93" customFormat="1" ht="37.5">
      <c r="A184" s="168"/>
      <c r="B184" s="206"/>
      <c r="C184" s="143" t="s">
        <v>321</v>
      </c>
      <c r="D184" s="127" t="s">
        <v>346</v>
      </c>
      <c r="E184" s="50">
        <f t="shared" si="59"/>
        <v>40</v>
      </c>
      <c r="F184" s="63">
        <v>13</v>
      </c>
      <c r="G184" s="63">
        <v>27</v>
      </c>
      <c r="H184" s="62">
        <f t="shared" si="62"/>
        <v>10</v>
      </c>
      <c r="I184" s="110">
        <v>3</v>
      </c>
      <c r="J184" s="110">
        <v>7</v>
      </c>
      <c r="K184" s="62">
        <f t="shared" si="63"/>
        <v>10</v>
      </c>
      <c r="L184" s="63">
        <v>3</v>
      </c>
      <c r="M184" s="63">
        <v>7</v>
      </c>
      <c r="N184" s="62">
        <f t="shared" si="64"/>
        <v>10</v>
      </c>
      <c r="O184" s="63">
        <v>3</v>
      </c>
      <c r="P184" s="63">
        <v>7</v>
      </c>
      <c r="Q184" s="62">
        <f t="shared" si="65"/>
        <v>10</v>
      </c>
      <c r="R184" s="63">
        <v>4</v>
      </c>
      <c r="S184" s="167">
        <v>6</v>
      </c>
    </row>
    <row r="185" spans="1:19" s="93" customFormat="1" ht="37.5">
      <c r="A185" s="168">
        <v>20</v>
      </c>
      <c r="B185" s="206">
        <v>18</v>
      </c>
      <c r="C185" s="183"/>
      <c r="D185" s="105" t="s">
        <v>41</v>
      </c>
      <c r="E185" s="50">
        <f aca="true" t="shared" si="71" ref="E185:S185">SUM(E186:E197)</f>
        <v>5990</v>
      </c>
      <c r="F185" s="50">
        <f t="shared" si="71"/>
        <v>2343</v>
      </c>
      <c r="G185" s="50">
        <f t="shared" si="71"/>
        <v>3647</v>
      </c>
      <c r="H185" s="50">
        <f t="shared" si="71"/>
        <v>1290</v>
      </c>
      <c r="I185" s="50">
        <f t="shared" si="71"/>
        <v>489</v>
      </c>
      <c r="J185" s="50">
        <f t="shared" si="71"/>
        <v>801</v>
      </c>
      <c r="K185" s="50">
        <f t="shared" si="71"/>
        <v>1445</v>
      </c>
      <c r="L185" s="50">
        <f t="shared" si="71"/>
        <v>581</v>
      </c>
      <c r="M185" s="50">
        <f t="shared" si="71"/>
        <v>864</v>
      </c>
      <c r="N185" s="50">
        <f t="shared" si="71"/>
        <v>1685</v>
      </c>
      <c r="O185" s="50">
        <f t="shared" si="71"/>
        <v>636</v>
      </c>
      <c r="P185" s="50">
        <f t="shared" si="71"/>
        <v>1049</v>
      </c>
      <c r="Q185" s="50">
        <f t="shared" si="71"/>
        <v>1570</v>
      </c>
      <c r="R185" s="50">
        <f t="shared" si="71"/>
        <v>637</v>
      </c>
      <c r="S185" s="196">
        <f t="shared" si="71"/>
        <v>933</v>
      </c>
    </row>
    <row r="186" spans="1:19" s="93" customFormat="1" ht="37.5">
      <c r="A186" s="168"/>
      <c r="B186" s="206"/>
      <c r="C186" s="24" t="s">
        <v>329</v>
      </c>
      <c r="D186" s="118" t="s">
        <v>351</v>
      </c>
      <c r="E186" s="50">
        <f t="shared" si="59"/>
        <v>300</v>
      </c>
      <c r="F186" s="63">
        <f t="shared" si="60"/>
        <v>55</v>
      </c>
      <c r="G186" s="63">
        <f t="shared" si="61"/>
        <v>245</v>
      </c>
      <c r="H186" s="62">
        <f t="shared" si="62"/>
        <v>50</v>
      </c>
      <c r="I186" s="110">
        <v>15</v>
      </c>
      <c r="J186" s="110">
        <v>35</v>
      </c>
      <c r="K186" s="62">
        <f t="shared" si="63"/>
        <v>50</v>
      </c>
      <c r="L186" s="63">
        <v>15</v>
      </c>
      <c r="M186" s="63">
        <v>35</v>
      </c>
      <c r="N186" s="62">
        <f t="shared" si="64"/>
        <v>150</v>
      </c>
      <c r="O186" s="63">
        <v>10</v>
      </c>
      <c r="P186" s="63">
        <v>140</v>
      </c>
      <c r="Q186" s="62">
        <f t="shared" si="65"/>
        <v>50</v>
      </c>
      <c r="R186" s="63">
        <v>15</v>
      </c>
      <c r="S186" s="167">
        <v>35</v>
      </c>
    </row>
    <row r="187" spans="1:19" s="93" customFormat="1" ht="37.5">
      <c r="A187" s="168"/>
      <c r="B187" s="206"/>
      <c r="C187" s="24" t="s">
        <v>331</v>
      </c>
      <c r="D187" s="118" t="s">
        <v>352</v>
      </c>
      <c r="E187" s="50">
        <f t="shared" si="59"/>
        <v>120</v>
      </c>
      <c r="F187" s="63">
        <f t="shared" si="60"/>
        <v>20</v>
      </c>
      <c r="G187" s="63">
        <f t="shared" si="61"/>
        <v>100</v>
      </c>
      <c r="H187" s="62">
        <f t="shared" si="62"/>
        <v>0</v>
      </c>
      <c r="I187" s="110">
        <v>0</v>
      </c>
      <c r="J187" s="110">
        <v>0</v>
      </c>
      <c r="K187" s="62">
        <f t="shared" si="63"/>
        <v>0</v>
      </c>
      <c r="L187" s="63">
        <v>0</v>
      </c>
      <c r="M187" s="63">
        <v>0</v>
      </c>
      <c r="N187" s="62">
        <f t="shared" si="64"/>
        <v>120</v>
      </c>
      <c r="O187" s="63">
        <v>20</v>
      </c>
      <c r="P187" s="63">
        <v>100</v>
      </c>
      <c r="Q187" s="62">
        <f t="shared" si="65"/>
        <v>0</v>
      </c>
      <c r="R187" s="63">
        <v>0</v>
      </c>
      <c r="S187" s="167">
        <v>0</v>
      </c>
    </row>
    <row r="188" spans="1:19" s="93" customFormat="1" ht="56.25">
      <c r="A188" s="168"/>
      <c r="B188" s="206"/>
      <c r="C188" s="24" t="s">
        <v>333</v>
      </c>
      <c r="D188" s="118" t="s">
        <v>334</v>
      </c>
      <c r="E188" s="50">
        <f t="shared" si="59"/>
        <v>50</v>
      </c>
      <c r="F188" s="63">
        <f t="shared" si="60"/>
        <v>16</v>
      </c>
      <c r="G188" s="63">
        <f t="shared" si="61"/>
        <v>34</v>
      </c>
      <c r="H188" s="62">
        <f t="shared" si="62"/>
        <v>10</v>
      </c>
      <c r="I188" s="110">
        <v>3</v>
      </c>
      <c r="J188" s="110">
        <v>7</v>
      </c>
      <c r="K188" s="62">
        <f t="shared" si="63"/>
        <v>15</v>
      </c>
      <c r="L188" s="63">
        <v>5</v>
      </c>
      <c r="M188" s="63">
        <v>10</v>
      </c>
      <c r="N188" s="62">
        <f t="shared" si="64"/>
        <v>15</v>
      </c>
      <c r="O188" s="63">
        <v>5</v>
      </c>
      <c r="P188" s="63">
        <v>10</v>
      </c>
      <c r="Q188" s="62">
        <f t="shared" si="65"/>
        <v>10</v>
      </c>
      <c r="R188" s="63">
        <v>3</v>
      </c>
      <c r="S188" s="167">
        <v>7</v>
      </c>
    </row>
    <row r="189" spans="1:19" s="93" customFormat="1" ht="37.5">
      <c r="A189" s="168"/>
      <c r="B189" s="206"/>
      <c r="C189" s="24" t="s">
        <v>305</v>
      </c>
      <c r="D189" s="118" t="s">
        <v>306</v>
      </c>
      <c r="E189" s="50">
        <f t="shared" si="59"/>
        <v>800</v>
      </c>
      <c r="F189" s="63">
        <f t="shared" si="60"/>
        <v>130</v>
      </c>
      <c r="G189" s="63">
        <f t="shared" si="61"/>
        <v>670</v>
      </c>
      <c r="H189" s="62">
        <f t="shared" si="62"/>
        <v>150</v>
      </c>
      <c r="I189" s="110">
        <v>30</v>
      </c>
      <c r="J189" s="110">
        <v>120</v>
      </c>
      <c r="K189" s="62">
        <f t="shared" si="63"/>
        <v>200</v>
      </c>
      <c r="L189" s="63">
        <v>20</v>
      </c>
      <c r="M189" s="63">
        <v>180</v>
      </c>
      <c r="N189" s="62">
        <f t="shared" si="64"/>
        <v>200</v>
      </c>
      <c r="O189" s="63">
        <v>50</v>
      </c>
      <c r="P189" s="63">
        <v>150</v>
      </c>
      <c r="Q189" s="62">
        <f t="shared" si="65"/>
        <v>250</v>
      </c>
      <c r="R189" s="63">
        <v>30</v>
      </c>
      <c r="S189" s="167">
        <v>220</v>
      </c>
    </row>
    <row r="190" spans="1:19" s="93" customFormat="1" ht="37.5">
      <c r="A190" s="168"/>
      <c r="B190" s="206"/>
      <c r="C190" s="24" t="s">
        <v>275</v>
      </c>
      <c r="D190" s="118" t="s">
        <v>276</v>
      </c>
      <c r="E190" s="50">
        <f t="shared" si="59"/>
        <v>1000</v>
      </c>
      <c r="F190" s="63">
        <f t="shared" si="60"/>
        <v>120</v>
      </c>
      <c r="G190" s="63">
        <f t="shared" si="61"/>
        <v>880</v>
      </c>
      <c r="H190" s="62">
        <f t="shared" si="62"/>
        <v>250</v>
      </c>
      <c r="I190" s="110">
        <v>30</v>
      </c>
      <c r="J190" s="110">
        <v>220</v>
      </c>
      <c r="K190" s="62">
        <f t="shared" si="63"/>
        <v>250</v>
      </c>
      <c r="L190" s="63">
        <v>30</v>
      </c>
      <c r="M190" s="63">
        <v>220</v>
      </c>
      <c r="N190" s="62">
        <f t="shared" si="64"/>
        <v>250</v>
      </c>
      <c r="O190" s="63">
        <v>30</v>
      </c>
      <c r="P190" s="63">
        <v>220</v>
      </c>
      <c r="Q190" s="62">
        <f t="shared" si="65"/>
        <v>250</v>
      </c>
      <c r="R190" s="63">
        <v>30</v>
      </c>
      <c r="S190" s="167">
        <v>220</v>
      </c>
    </row>
    <row r="191" spans="1:19" s="93" customFormat="1" ht="37.5">
      <c r="A191" s="168"/>
      <c r="B191" s="206"/>
      <c r="C191" s="24" t="s">
        <v>321</v>
      </c>
      <c r="D191" s="118" t="s">
        <v>353</v>
      </c>
      <c r="E191" s="50">
        <f t="shared" si="59"/>
        <v>100</v>
      </c>
      <c r="F191" s="63">
        <f t="shared" si="60"/>
        <v>12</v>
      </c>
      <c r="G191" s="63">
        <f t="shared" si="61"/>
        <v>88</v>
      </c>
      <c r="H191" s="62">
        <f t="shared" si="62"/>
        <v>25</v>
      </c>
      <c r="I191" s="110">
        <v>3</v>
      </c>
      <c r="J191" s="110">
        <v>22</v>
      </c>
      <c r="K191" s="62">
        <f t="shared" si="63"/>
        <v>25</v>
      </c>
      <c r="L191" s="63">
        <v>3</v>
      </c>
      <c r="M191" s="63">
        <v>22</v>
      </c>
      <c r="N191" s="62">
        <f t="shared" si="64"/>
        <v>25</v>
      </c>
      <c r="O191" s="63">
        <v>3</v>
      </c>
      <c r="P191" s="63">
        <v>22</v>
      </c>
      <c r="Q191" s="62">
        <f t="shared" si="65"/>
        <v>25</v>
      </c>
      <c r="R191" s="63">
        <v>3</v>
      </c>
      <c r="S191" s="167">
        <v>22</v>
      </c>
    </row>
    <row r="192" spans="1:19" s="93" customFormat="1" ht="56.25">
      <c r="A192" s="168"/>
      <c r="B192" s="206"/>
      <c r="C192" s="24" t="s">
        <v>285</v>
      </c>
      <c r="D192" s="118" t="s">
        <v>286</v>
      </c>
      <c r="E192" s="50">
        <f t="shared" si="59"/>
        <v>100</v>
      </c>
      <c r="F192" s="63">
        <f t="shared" si="60"/>
        <v>12</v>
      </c>
      <c r="G192" s="63">
        <f t="shared" si="61"/>
        <v>88</v>
      </c>
      <c r="H192" s="62">
        <f t="shared" si="62"/>
        <v>25</v>
      </c>
      <c r="I192" s="110">
        <v>3</v>
      </c>
      <c r="J192" s="110">
        <v>22</v>
      </c>
      <c r="K192" s="62">
        <f t="shared" si="63"/>
        <v>25</v>
      </c>
      <c r="L192" s="63">
        <v>3</v>
      </c>
      <c r="M192" s="63">
        <v>22</v>
      </c>
      <c r="N192" s="62">
        <f t="shared" si="64"/>
        <v>25</v>
      </c>
      <c r="O192" s="63">
        <v>3</v>
      </c>
      <c r="P192" s="63">
        <v>22</v>
      </c>
      <c r="Q192" s="62">
        <f t="shared" si="65"/>
        <v>25</v>
      </c>
      <c r="R192" s="63">
        <v>3</v>
      </c>
      <c r="S192" s="167">
        <v>22</v>
      </c>
    </row>
    <row r="193" spans="1:19" s="93" customFormat="1" ht="37.5">
      <c r="A193" s="168"/>
      <c r="B193" s="206"/>
      <c r="C193" s="24" t="s">
        <v>289</v>
      </c>
      <c r="D193" s="118" t="s">
        <v>290</v>
      </c>
      <c r="E193" s="50">
        <f t="shared" si="59"/>
        <v>500</v>
      </c>
      <c r="F193" s="63">
        <f t="shared" si="60"/>
        <v>60</v>
      </c>
      <c r="G193" s="63">
        <f t="shared" si="61"/>
        <v>440</v>
      </c>
      <c r="H193" s="62">
        <f t="shared" si="62"/>
        <v>125</v>
      </c>
      <c r="I193" s="110">
        <v>15</v>
      </c>
      <c r="J193" s="110">
        <v>110</v>
      </c>
      <c r="K193" s="62">
        <f t="shared" si="63"/>
        <v>125</v>
      </c>
      <c r="L193" s="63">
        <v>15</v>
      </c>
      <c r="M193" s="63">
        <v>110</v>
      </c>
      <c r="N193" s="62">
        <f t="shared" si="64"/>
        <v>125</v>
      </c>
      <c r="O193" s="63">
        <v>15</v>
      </c>
      <c r="P193" s="63">
        <v>110</v>
      </c>
      <c r="Q193" s="62">
        <f t="shared" si="65"/>
        <v>125</v>
      </c>
      <c r="R193" s="63">
        <v>15</v>
      </c>
      <c r="S193" s="167">
        <v>110</v>
      </c>
    </row>
    <row r="194" spans="1:19" s="93" customFormat="1" ht="93.75">
      <c r="A194" s="168"/>
      <c r="B194" s="206"/>
      <c r="C194" s="24" t="s">
        <v>291</v>
      </c>
      <c r="D194" s="118" t="s">
        <v>354</v>
      </c>
      <c r="E194" s="50">
        <f t="shared" si="59"/>
        <v>800</v>
      </c>
      <c r="F194" s="63">
        <f t="shared" si="60"/>
        <v>120</v>
      </c>
      <c r="G194" s="63">
        <f t="shared" si="61"/>
        <v>680</v>
      </c>
      <c r="H194" s="62">
        <f t="shared" si="62"/>
        <v>200</v>
      </c>
      <c r="I194" s="110">
        <v>30</v>
      </c>
      <c r="J194" s="110">
        <v>170</v>
      </c>
      <c r="K194" s="62">
        <f t="shared" si="63"/>
        <v>200</v>
      </c>
      <c r="L194" s="63">
        <v>30</v>
      </c>
      <c r="M194" s="63">
        <v>170</v>
      </c>
      <c r="N194" s="62">
        <f t="shared" si="64"/>
        <v>200</v>
      </c>
      <c r="O194" s="63">
        <v>30</v>
      </c>
      <c r="P194" s="63">
        <v>170</v>
      </c>
      <c r="Q194" s="62">
        <f t="shared" si="65"/>
        <v>200</v>
      </c>
      <c r="R194" s="63">
        <v>30</v>
      </c>
      <c r="S194" s="167">
        <v>170</v>
      </c>
    </row>
    <row r="195" spans="1:19" s="93" customFormat="1" ht="37.5">
      <c r="A195" s="168"/>
      <c r="B195" s="206"/>
      <c r="C195" s="24" t="s">
        <v>293</v>
      </c>
      <c r="D195" s="118" t="s">
        <v>294</v>
      </c>
      <c r="E195" s="50">
        <f t="shared" si="59"/>
        <v>120</v>
      </c>
      <c r="F195" s="63">
        <f t="shared" si="60"/>
        <v>28</v>
      </c>
      <c r="G195" s="63">
        <f t="shared" si="61"/>
        <v>92</v>
      </c>
      <c r="H195" s="62">
        <f t="shared" si="62"/>
        <v>30</v>
      </c>
      <c r="I195" s="110">
        <v>5</v>
      </c>
      <c r="J195" s="110">
        <v>25</v>
      </c>
      <c r="K195" s="62">
        <f t="shared" si="63"/>
        <v>30</v>
      </c>
      <c r="L195" s="63">
        <v>5</v>
      </c>
      <c r="M195" s="63">
        <v>25</v>
      </c>
      <c r="N195" s="62">
        <f t="shared" si="64"/>
        <v>50</v>
      </c>
      <c r="O195" s="63">
        <v>15</v>
      </c>
      <c r="P195" s="63">
        <v>35</v>
      </c>
      <c r="Q195" s="62">
        <f t="shared" si="65"/>
        <v>10</v>
      </c>
      <c r="R195" s="63">
        <v>3</v>
      </c>
      <c r="S195" s="167">
        <v>7</v>
      </c>
    </row>
    <row r="196" spans="1:19" s="93" customFormat="1" ht="37.5">
      <c r="A196" s="168"/>
      <c r="B196" s="206"/>
      <c r="C196" s="24" t="s">
        <v>297</v>
      </c>
      <c r="D196" s="118" t="s">
        <v>298</v>
      </c>
      <c r="E196" s="50">
        <f t="shared" si="59"/>
        <v>100</v>
      </c>
      <c r="F196" s="63">
        <f t="shared" si="60"/>
        <v>20</v>
      </c>
      <c r="G196" s="63">
        <f t="shared" si="61"/>
        <v>80</v>
      </c>
      <c r="H196" s="62">
        <f t="shared" si="62"/>
        <v>25</v>
      </c>
      <c r="I196" s="110">
        <v>5</v>
      </c>
      <c r="J196" s="110">
        <v>20</v>
      </c>
      <c r="K196" s="62">
        <f t="shared" si="63"/>
        <v>25</v>
      </c>
      <c r="L196" s="63">
        <v>5</v>
      </c>
      <c r="M196" s="63">
        <v>20</v>
      </c>
      <c r="N196" s="62">
        <f t="shared" si="64"/>
        <v>25</v>
      </c>
      <c r="O196" s="63">
        <v>5</v>
      </c>
      <c r="P196" s="63">
        <v>20</v>
      </c>
      <c r="Q196" s="62">
        <f t="shared" si="65"/>
        <v>25</v>
      </c>
      <c r="R196" s="63">
        <v>5</v>
      </c>
      <c r="S196" s="167">
        <v>20</v>
      </c>
    </row>
    <row r="197" spans="1:19" s="93" customFormat="1" ht="37.5">
      <c r="A197" s="168"/>
      <c r="B197" s="206"/>
      <c r="C197" s="24" t="s">
        <v>336</v>
      </c>
      <c r="D197" s="118" t="s">
        <v>337</v>
      </c>
      <c r="E197" s="50">
        <f t="shared" si="59"/>
        <v>2000</v>
      </c>
      <c r="F197" s="63">
        <f t="shared" si="60"/>
        <v>1750</v>
      </c>
      <c r="G197" s="63">
        <f t="shared" si="61"/>
        <v>250</v>
      </c>
      <c r="H197" s="62">
        <f t="shared" si="62"/>
        <v>400</v>
      </c>
      <c r="I197" s="110">
        <v>350</v>
      </c>
      <c r="J197" s="110">
        <v>50</v>
      </c>
      <c r="K197" s="62">
        <f t="shared" si="63"/>
        <v>500</v>
      </c>
      <c r="L197" s="63">
        <v>450</v>
      </c>
      <c r="M197" s="63">
        <v>50</v>
      </c>
      <c r="N197" s="62">
        <f t="shared" si="64"/>
        <v>500</v>
      </c>
      <c r="O197" s="63">
        <v>450</v>
      </c>
      <c r="P197" s="63">
        <v>50</v>
      </c>
      <c r="Q197" s="62">
        <f t="shared" si="65"/>
        <v>600</v>
      </c>
      <c r="R197" s="63">
        <v>500</v>
      </c>
      <c r="S197" s="167">
        <v>100</v>
      </c>
    </row>
    <row r="198" spans="1:19" s="93" customFormat="1" ht="37.5">
      <c r="A198" s="168">
        <v>21</v>
      </c>
      <c r="B198" s="206">
        <v>20</v>
      </c>
      <c r="C198" s="183"/>
      <c r="D198" s="105" t="s">
        <v>42</v>
      </c>
      <c r="E198" s="50">
        <f>SUM(E199:E219)</f>
        <v>104700</v>
      </c>
      <c r="F198" s="50">
        <f aca="true" t="shared" si="72" ref="F198:S198">SUM(F199:F219)</f>
        <v>66798</v>
      </c>
      <c r="G198" s="50">
        <f t="shared" si="72"/>
        <v>37902</v>
      </c>
      <c r="H198" s="50">
        <f t="shared" si="72"/>
        <v>25878</v>
      </c>
      <c r="I198" s="50">
        <f t="shared" si="72"/>
        <v>19071</v>
      </c>
      <c r="J198" s="50">
        <f t="shared" si="72"/>
        <v>6807</v>
      </c>
      <c r="K198" s="50">
        <f t="shared" si="72"/>
        <v>26852</v>
      </c>
      <c r="L198" s="50">
        <f t="shared" si="72"/>
        <v>19789</v>
      </c>
      <c r="M198" s="50">
        <f t="shared" si="72"/>
        <v>7063</v>
      </c>
      <c r="N198" s="50">
        <f t="shared" si="72"/>
        <v>23173</v>
      </c>
      <c r="O198" s="50">
        <f t="shared" si="72"/>
        <v>17080</v>
      </c>
      <c r="P198" s="50">
        <f t="shared" si="72"/>
        <v>6093</v>
      </c>
      <c r="Q198" s="50">
        <f t="shared" si="72"/>
        <v>28797</v>
      </c>
      <c r="R198" s="50">
        <f t="shared" si="72"/>
        <v>10858</v>
      </c>
      <c r="S198" s="196">
        <f t="shared" si="72"/>
        <v>17939</v>
      </c>
    </row>
    <row r="199" spans="1:19" s="93" customFormat="1" ht="37.5">
      <c r="A199" s="168"/>
      <c r="B199" s="206"/>
      <c r="C199" s="144" t="s">
        <v>329</v>
      </c>
      <c r="D199" s="112" t="s">
        <v>330</v>
      </c>
      <c r="E199" s="50">
        <f t="shared" si="59"/>
        <v>6000</v>
      </c>
      <c r="F199" s="63">
        <f t="shared" si="60"/>
        <v>3810</v>
      </c>
      <c r="G199" s="63">
        <f t="shared" si="61"/>
        <v>2190</v>
      </c>
      <c r="H199" s="62">
        <f t="shared" si="62"/>
        <v>1500</v>
      </c>
      <c r="I199" s="110">
        <v>1106</v>
      </c>
      <c r="J199" s="110">
        <v>394</v>
      </c>
      <c r="K199" s="62">
        <f t="shared" si="63"/>
        <v>1600</v>
      </c>
      <c r="L199" s="63">
        <v>1179</v>
      </c>
      <c r="M199" s="63">
        <v>421</v>
      </c>
      <c r="N199" s="62">
        <f t="shared" si="64"/>
        <v>1200</v>
      </c>
      <c r="O199" s="63">
        <v>884</v>
      </c>
      <c r="P199" s="63">
        <v>316</v>
      </c>
      <c r="Q199" s="62">
        <f t="shared" si="65"/>
        <v>1700</v>
      </c>
      <c r="R199" s="63">
        <v>641</v>
      </c>
      <c r="S199" s="167">
        <v>1059</v>
      </c>
    </row>
    <row r="200" spans="1:19" s="93" customFormat="1" ht="37.5">
      <c r="A200" s="168"/>
      <c r="B200" s="206"/>
      <c r="C200" s="182" t="s">
        <v>331</v>
      </c>
      <c r="D200" s="113" t="s">
        <v>332</v>
      </c>
      <c r="E200" s="50">
        <f t="shared" si="59"/>
        <v>1200</v>
      </c>
      <c r="F200" s="63">
        <f t="shared" si="60"/>
        <v>791</v>
      </c>
      <c r="G200" s="63">
        <f t="shared" si="61"/>
        <v>409</v>
      </c>
      <c r="H200" s="62">
        <f t="shared" si="62"/>
        <v>300</v>
      </c>
      <c r="I200" s="110">
        <v>221</v>
      </c>
      <c r="J200" s="110">
        <v>79</v>
      </c>
      <c r="K200" s="62">
        <f t="shared" si="63"/>
        <v>350</v>
      </c>
      <c r="L200" s="63">
        <v>258</v>
      </c>
      <c r="M200" s="63">
        <v>92</v>
      </c>
      <c r="N200" s="62">
        <f t="shared" si="64"/>
        <v>290</v>
      </c>
      <c r="O200" s="63">
        <v>214</v>
      </c>
      <c r="P200" s="63">
        <v>76</v>
      </c>
      <c r="Q200" s="62">
        <f t="shared" si="65"/>
        <v>260</v>
      </c>
      <c r="R200" s="63">
        <v>98</v>
      </c>
      <c r="S200" s="167">
        <v>162</v>
      </c>
    </row>
    <row r="201" spans="1:19" s="93" customFormat="1" ht="56.25">
      <c r="A201" s="168"/>
      <c r="B201" s="206"/>
      <c r="C201" s="144" t="s">
        <v>333</v>
      </c>
      <c r="D201" s="129" t="s">
        <v>334</v>
      </c>
      <c r="E201" s="50">
        <f t="shared" si="59"/>
        <v>2800</v>
      </c>
      <c r="F201" s="63">
        <f t="shared" si="60"/>
        <v>1697</v>
      </c>
      <c r="G201" s="63">
        <f t="shared" si="61"/>
        <v>1103</v>
      </c>
      <c r="H201" s="62">
        <f t="shared" si="62"/>
        <v>340</v>
      </c>
      <c r="I201" s="110">
        <v>251</v>
      </c>
      <c r="J201" s="110">
        <v>89</v>
      </c>
      <c r="K201" s="62">
        <f t="shared" si="63"/>
        <v>760</v>
      </c>
      <c r="L201" s="63">
        <v>560</v>
      </c>
      <c r="M201" s="63">
        <v>200</v>
      </c>
      <c r="N201" s="62">
        <f t="shared" si="64"/>
        <v>680</v>
      </c>
      <c r="O201" s="63">
        <v>501</v>
      </c>
      <c r="P201" s="63">
        <v>179</v>
      </c>
      <c r="Q201" s="62">
        <f t="shared" si="65"/>
        <v>1020</v>
      </c>
      <c r="R201" s="63">
        <v>385</v>
      </c>
      <c r="S201" s="167">
        <v>635</v>
      </c>
    </row>
    <row r="202" spans="1:19" s="93" customFormat="1" ht="37.5">
      <c r="A202" s="168"/>
      <c r="B202" s="206"/>
      <c r="C202" s="142" t="s">
        <v>259</v>
      </c>
      <c r="D202" s="125" t="s">
        <v>260</v>
      </c>
      <c r="E202" s="50">
        <f t="shared" si="59"/>
        <v>500</v>
      </c>
      <c r="F202" s="63">
        <f t="shared" si="60"/>
        <v>324</v>
      </c>
      <c r="G202" s="63">
        <f t="shared" si="61"/>
        <v>176</v>
      </c>
      <c r="H202" s="62">
        <f t="shared" si="62"/>
        <v>122</v>
      </c>
      <c r="I202" s="110">
        <v>90</v>
      </c>
      <c r="J202" s="110">
        <v>32</v>
      </c>
      <c r="K202" s="62">
        <f t="shared" si="63"/>
        <v>126</v>
      </c>
      <c r="L202" s="63">
        <v>93</v>
      </c>
      <c r="M202" s="63">
        <v>33</v>
      </c>
      <c r="N202" s="62">
        <f t="shared" si="64"/>
        <v>126</v>
      </c>
      <c r="O202" s="63">
        <v>93</v>
      </c>
      <c r="P202" s="63">
        <v>33</v>
      </c>
      <c r="Q202" s="62">
        <f t="shared" si="65"/>
        <v>126</v>
      </c>
      <c r="R202" s="63">
        <v>48</v>
      </c>
      <c r="S202" s="167">
        <v>78</v>
      </c>
    </row>
    <row r="203" spans="1:19" s="93" customFormat="1" ht="37.5">
      <c r="A203" s="168"/>
      <c r="B203" s="206"/>
      <c r="C203" s="141" t="s">
        <v>267</v>
      </c>
      <c r="D203" s="125" t="s">
        <v>268</v>
      </c>
      <c r="E203" s="50">
        <f t="shared" si="59"/>
        <v>500</v>
      </c>
      <c r="F203" s="63">
        <f t="shared" si="60"/>
        <v>319</v>
      </c>
      <c r="G203" s="63">
        <f t="shared" si="61"/>
        <v>181</v>
      </c>
      <c r="H203" s="62">
        <f t="shared" si="62"/>
        <v>125</v>
      </c>
      <c r="I203" s="110">
        <v>92</v>
      </c>
      <c r="J203" s="110">
        <v>33</v>
      </c>
      <c r="K203" s="62">
        <f t="shared" si="63"/>
        <v>135</v>
      </c>
      <c r="L203" s="63">
        <v>99</v>
      </c>
      <c r="M203" s="63">
        <v>36</v>
      </c>
      <c r="N203" s="62">
        <f t="shared" si="64"/>
        <v>105</v>
      </c>
      <c r="O203" s="63">
        <v>77</v>
      </c>
      <c r="P203" s="63">
        <v>28</v>
      </c>
      <c r="Q203" s="62">
        <f t="shared" si="65"/>
        <v>135</v>
      </c>
      <c r="R203" s="63">
        <v>51</v>
      </c>
      <c r="S203" s="167">
        <v>84</v>
      </c>
    </row>
    <row r="204" spans="1:19" s="93" customFormat="1" ht="37.5">
      <c r="A204" s="168"/>
      <c r="B204" s="206"/>
      <c r="C204" s="141" t="s">
        <v>305</v>
      </c>
      <c r="D204" s="125" t="s">
        <v>306</v>
      </c>
      <c r="E204" s="50">
        <f t="shared" si="59"/>
        <v>24000</v>
      </c>
      <c r="F204" s="63">
        <f t="shared" si="60"/>
        <v>15240</v>
      </c>
      <c r="G204" s="63">
        <f t="shared" si="61"/>
        <v>8760</v>
      </c>
      <c r="H204" s="62">
        <f t="shared" si="62"/>
        <v>5900</v>
      </c>
      <c r="I204" s="110">
        <v>4348</v>
      </c>
      <c r="J204" s="110">
        <v>1552</v>
      </c>
      <c r="K204" s="62">
        <f t="shared" si="63"/>
        <v>6100</v>
      </c>
      <c r="L204" s="63">
        <v>4496</v>
      </c>
      <c r="M204" s="63">
        <v>1604</v>
      </c>
      <c r="N204" s="62">
        <f t="shared" si="64"/>
        <v>5200</v>
      </c>
      <c r="O204" s="63">
        <v>3832</v>
      </c>
      <c r="P204" s="63">
        <v>1368</v>
      </c>
      <c r="Q204" s="62">
        <f t="shared" si="65"/>
        <v>6800</v>
      </c>
      <c r="R204" s="63">
        <v>2564</v>
      </c>
      <c r="S204" s="167">
        <v>4236</v>
      </c>
    </row>
    <row r="205" spans="1:19" s="93" customFormat="1" ht="37.5">
      <c r="A205" s="168"/>
      <c r="B205" s="206"/>
      <c r="C205" s="141" t="s">
        <v>275</v>
      </c>
      <c r="D205" s="125" t="s">
        <v>276</v>
      </c>
      <c r="E205" s="50">
        <f t="shared" si="59"/>
        <v>17000</v>
      </c>
      <c r="F205" s="63">
        <f t="shared" si="60"/>
        <v>10990</v>
      </c>
      <c r="G205" s="63">
        <f t="shared" si="61"/>
        <v>6010</v>
      </c>
      <c r="H205" s="62">
        <f t="shared" si="62"/>
        <v>4250</v>
      </c>
      <c r="I205" s="110">
        <v>3132</v>
      </c>
      <c r="J205" s="110">
        <v>1118</v>
      </c>
      <c r="K205" s="62">
        <f t="shared" si="63"/>
        <v>4250</v>
      </c>
      <c r="L205" s="63">
        <v>3132</v>
      </c>
      <c r="M205" s="63">
        <v>1118</v>
      </c>
      <c r="N205" s="62">
        <f t="shared" si="64"/>
        <v>4225</v>
      </c>
      <c r="O205" s="63">
        <v>3114</v>
      </c>
      <c r="P205" s="63">
        <v>1111</v>
      </c>
      <c r="Q205" s="62">
        <f t="shared" si="65"/>
        <v>4275</v>
      </c>
      <c r="R205" s="63">
        <v>1612</v>
      </c>
      <c r="S205" s="167">
        <v>2663</v>
      </c>
    </row>
    <row r="206" spans="1:19" s="93" customFormat="1" ht="37.5">
      <c r="A206" s="168"/>
      <c r="B206" s="206"/>
      <c r="C206" s="141" t="s">
        <v>323</v>
      </c>
      <c r="D206" s="127" t="s">
        <v>324</v>
      </c>
      <c r="E206" s="50">
        <f t="shared" si="59"/>
        <v>6000</v>
      </c>
      <c r="F206" s="63">
        <f t="shared" si="60"/>
        <v>3871</v>
      </c>
      <c r="G206" s="63">
        <f t="shared" si="61"/>
        <v>2129</v>
      </c>
      <c r="H206" s="62">
        <f t="shared" si="62"/>
        <v>1470</v>
      </c>
      <c r="I206" s="110">
        <v>1083</v>
      </c>
      <c r="J206" s="110">
        <v>387</v>
      </c>
      <c r="K206" s="62">
        <f t="shared" si="63"/>
        <v>1470</v>
      </c>
      <c r="L206" s="63">
        <v>1083</v>
      </c>
      <c r="M206" s="63">
        <v>387</v>
      </c>
      <c r="N206" s="62">
        <f t="shared" si="64"/>
        <v>1530</v>
      </c>
      <c r="O206" s="63">
        <v>1128</v>
      </c>
      <c r="P206" s="63">
        <v>402</v>
      </c>
      <c r="Q206" s="62">
        <f t="shared" si="65"/>
        <v>1530</v>
      </c>
      <c r="R206" s="63">
        <v>577</v>
      </c>
      <c r="S206" s="167">
        <v>953</v>
      </c>
    </row>
    <row r="207" spans="1:19" s="93" customFormat="1" ht="37.5">
      <c r="A207" s="168"/>
      <c r="B207" s="206"/>
      <c r="C207" s="141" t="s">
        <v>325</v>
      </c>
      <c r="D207" s="127" t="s">
        <v>335</v>
      </c>
      <c r="E207" s="50">
        <f t="shared" si="59"/>
        <v>2000</v>
      </c>
      <c r="F207" s="63">
        <f t="shared" si="60"/>
        <v>1290</v>
      </c>
      <c r="G207" s="63">
        <f t="shared" si="61"/>
        <v>710</v>
      </c>
      <c r="H207" s="62">
        <f t="shared" si="62"/>
        <v>490</v>
      </c>
      <c r="I207" s="110">
        <v>361</v>
      </c>
      <c r="J207" s="110">
        <v>129</v>
      </c>
      <c r="K207" s="62">
        <f t="shared" si="63"/>
        <v>490</v>
      </c>
      <c r="L207" s="63">
        <v>361</v>
      </c>
      <c r="M207" s="63">
        <v>129</v>
      </c>
      <c r="N207" s="62">
        <f t="shared" si="64"/>
        <v>510</v>
      </c>
      <c r="O207" s="63">
        <v>376</v>
      </c>
      <c r="P207" s="63">
        <v>134</v>
      </c>
      <c r="Q207" s="62">
        <f t="shared" si="65"/>
        <v>510</v>
      </c>
      <c r="R207" s="63">
        <v>192</v>
      </c>
      <c r="S207" s="167">
        <v>318</v>
      </c>
    </row>
    <row r="208" spans="1:19" s="93" customFormat="1" ht="56.25">
      <c r="A208" s="168"/>
      <c r="B208" s="206"/>
      <c r="C208" s="141" t="s">
        <v>277</v>
      </c>
      <c r="D208" s="125" t="s">
        <v>278</v>
      </c>
      <c r="E208" s="50">
        <f t="shared" si="59"/>
        <v>800</v>
      </c>
      <c r="F208" s="63">
        <f t="shared" si="60"/>
        <v>514</v>
      </c>
      <c r="G208" s="63">
        <f t="shared" si="61"/>
        <v>286</v>
      </c>
      <c r="H208" s="62">
        <f t="shared" si="62"/>
        <v>200</v>
      </c>
      <c r="I208" s="110">
        <v>147</v>
      </c>
      <c r="J208" s="110">
        <v>53</v>
      </c>
      <c r="K208" s="62">
        <f t="shared" si="63"/>
        <v>210</v>
      </c>
      <c r="L208" s="63">
        <v>155</v>
      </c>
      <c r="M208" s="63">
        <v>55</v>
      </c>
      <c r="N208" s="62">
        <f t="shared" si="64"/>
        <v>180</v>
      </c>
      <c r="O208" s="63">
        <v>133</v>
      </c>
      <c r="P208" s="63">
        <v>47</v>
      </c>
      <c r="Q208" s="62">
        <f t="shared" si="65"/>
        <v>210</v>
      </c>
      <c r="R208" s="63">
        <v>79</v>
      </c>
      <c r="S208" s="167">
        <v>131</v>
      </c>
    </row>
    <row r="209" spans="1:19" s="93" customFormat="1" ht="37.5">
      <c r="A209" s="168"/>
      <c r="B209" s="206"/>
      <c r="C209" s="141" t="s">
        <v>279</v>
      </c>
      <c r="D209" s="125" t="s">
        <v>280</v>
      </c>
      <c r="E209" s="50">
        <f t="shared" si="59"/>
        <v>400</v>
      </c>
      <c r="F209" s="63">
        <f t="shared" si="60"/>
        <v>255</v>
      </c>
      <c r="G209" s="63">
        <f t="shared" si="61"/>
        <v>145</v>
      </c>
      <c r="H209" s="62">
        <f t="shared" si="62"/>
        <v>110</v>
      </c>
      <c r="I209" s="110">
        <v>81</v>
      </c>
      <c r="J209" s="110">
        <v>29</v>
      </c>
      <c r="K209" s="62">
        <f t="shared" si="63"/>
        <v>100</v>
      </c>
      <c r="L209" s="63">
        <v>74</v>
      </c>
      <c r="M209" s="63">
        <v>26</v>
      </c>
      <c r="N209" s="62">
        <f t="shared" si="64"/>
        <v>80</v>
      </c>
      <c r="O209" s="63">
        <v>59</v>
      </c>
      <c r="P209" s="63">
        <v>21</v>
      </c>
      <c r="Q209" s="62">
        <f t="shared" si="65"/>
        <v>110</v>
      </c>
      <c r="R209" s="63">
        <v>41</v>
      </c>
      <c r="S209" s="167">
        <v>69</v>
      </c>
    </row>
    <row r="210" spans="1:19" s="93" customFormat="1" ht="37.5">
      <c r="A210" s="168"/>
      <c r="B210" s="206"/>
      <c r="C210" s="141" t="s">
        <v>289</v>
      </c>
      <c r="D210" s="125" t="s">
        <v>290</v>
      </c>
      <c r="E210" s="50">
        <f t="shared" si="59"/>
        <v>500</v>
      </c>
      <c r="F210" s="63">
        <f t="shared" si="60"/>
        <v>321</v>
      </c>
      <c r="G210" s="63">
        <f t="shared" si="61"/>
        <v>179</v>
      </c>
      <c r="H210" s="62">
        <f t="shared" si="62"/>
        <v>125</v>
      </c>
      <c r="I210" s="110">
        <v>92</v>
      </c>
      <c r="J210" s="110">
        <v>33</v>
      </c>
      <c r="K210" s="62">
        <f t="shared" si="63"/>
        <v>120</v>
      </c>
      <c r="L210" s="63">
        <v>88</v>
      </c>
      <c r="M210" s="63">
        <v>32</v>
      </c>
      <c r="N210" s="62">
        <f t="shared" si="64"/>
        <v>125</v>
      </c>
      <c r="O210" s="63">
        <v>92</v>
      </c>
      <c r="P210" s="63">
        <v>33</v>
      </c>
      <c r="Q210" s="62">
        <f t="shared" si="65"/>
        <v>130</v>
      </c>
      <c r="R210" s="63">
        <v>49</v>
      </c>
      <c r="S210" s="167">
        <v>81</v>
      </c>
    </row>
    <row r="211" spans="1:19" s="93" customFormat="1" ht="37.5">
      <c r="A211" s="168"/>
      <c r="B211" s="206"/>
      <c r="C211" s="141" t="s">
        <v>319</v>
      </c>
      <c r="D211" s="125" t="s">
        <v>320</v>
      </c>
      <c r="E211" s="50">
        <f t="shared" si="59"/>
        <v>1000</v>
      </c>
      <c r="F211" s="63">
        <f t="shared" si="60"/>
        <v>646</v>
      </c>
      <c r="G211" s="63">
        <f t="shared" si="61"/>
        <v>354</v>
      </c>
      <c r="H211" s="62">
        <f t="shared" si="62"/>
        <v>300</v>
      </c>
      <c r="I211" s="110">
        <v>221</v>
      </c>
      <c r="J211" s="110">
        <v>79</v>
      </c>
      <c r="K211" s="62">
        <f t="shared" si="63"/>
        <v>250</v>
      </c>
      <c r="L211" s="63">
        <v>184</v>
      </c>
      <c r="M211" s="63">
        <v>66</v>
      </c>
      <c r="N211" s="62">
        <f t="shared" si="64"/>
        <v>200</v>
      </c>
      <c r="O211" s="63">
        <v>147</v>
      </c>
      <c r="P211" s="63">
        <v>53</v>
      </c>
      <c r="Q211" s="62">
        <f t="shared" si="65"/>
        <v>250</v>
      </c>
      <c r="R211" s="63">
        <v>94</v>
      </c>
      <c r="S211" s="167">
        <v>156</v>
      </c>
    </row>
    <row r="212" spans="1:19" s="93" customFormat="1" ht="93.75">
      <c r="A212" s="168"/>
      <c r="B212" s="206"/>
      <c r="C212" s="141" t="s">
        <v>291</v>
      </c>
      <c r="D212" s="125" t="s">
        <v>292</v>
      </c>
      <c r="E212" s="50">
        <f t="shared" si="59"/>
        <v>13000</v>
      </c>
      <c r="F212" s="63">
        <f t="shared" si="60"/>
        <v>8322</v>
      </c>
      <c r="G212" s="63">
        <f t="shared" si="61"/>
        <v>4678</v>
      </c>
      <c r="H212" s="62">
        <f t="shared" si="62"/>
        <v>3300</v>
      </c>
      <c r="I212" s="110">
        <v>2432</v>
      </c>
      <c r="J212" s="110">
        <v>868</v>
      </c>
      <c r="K212" s="62">
        <f t="shared" si="63"/>
        <v>3400</v>
      </c>
      <c r="L212" s="63">
        <v>2506</v>
      </c>
      <c r="M212" s="63">
        <v>894</v>
      </c>
      <c r="N212" s="62">
        <f t="shared" si="64"/>
        <v>2800</v>
      </c>
      <c r="O212" s="63">
        <v>2064</v>
      </c>
      <c r="P212" s="63">
        <v>736</v>
      </c>
      <c r="Q212" s="62">
        <f t="shared" si="65"/>
        <v>3500</v>
      </c>
      <c r="R212" s="63">
        <v>1320</v>
      </c>
      <c r="S212" s="167">
        <v>2180</v>
      </c>
    </row>
    <row r="213" spans="1:19" s="93" customFormat="1" ht="37.5">
      <c r="A213" s="168"/>
      <c r="B213" s="206"/>
      <c r="C213" s="141" t="s">
        <v>293</v>
      </c>
      <c r="D213" s="125" t="s">
        <v>294</v>
      </c>
      <c r="E213" s="50">
        <f t="shared" si="59"/>
        <v>8000</v>
      </c>
      <c r="F213" s="63">
        <f t="shared" si="60"/>
        <v>5100</v>
      </c>
      <c r="G213" s="63">
        <f t="shared" si="61"/>
        <v>2900</v>
      </c>
      <c r="H213" s="62">
        <f t="shared" si="62"/>
        <v>2000</v>
      </c>
      <c r="I213" s="110">
        <v>1474</v>
      </c>
      <c r="J213" s="110">
        <v>526</v>
      </c>
      <c r="K213" s="62">
        <f t="shared" si="63"/>
        <v>2010</v>
      </c>
      <c r="L213" s="63">
        <v>1481</v>
      </c>
      <c r="M213" s="63">
        <v>529</v>
      </c>
      <c r="N213" s="62">
        <f t="shared" si="64"/>
        <v>1780</v>
      </c>
      <c r="O213" s="63">
        <v>1312</v>
      </c>
      <c r="P213" s="63">
        <v>468</v>
      </c>
      <c r="Q213" s="62">
        <f t="shared" si="65"/>
        <v>2210</v>
      </c>
      <c r="R213" s="63">
        <v>833</v>
      </c>
      <c r="S213" s="167">
        <v>1377</v>
      </c>
    </row>
    <row r="214" spans="1:19" s="93" customFormat="1" ht="56.25">
      <c r="A214" s="168"/>
      <c r="B214" s="206"/>
      <c r="C214" s="141" t="s">
        <v>295</v>
      </c>
      <c r="D214" s="125" t="s">
        <v>296</v>
      </c>
      <c r="E214" s="50">
        <f t="shared" si="59"/>
        <v>1000</v>
      </c>
      <c r="F214" s="63">
        <f t="shared" si="60"/>
        <v>634</v>
      </c>
      <c r="G214" s="63">
        <f t="shared" si="61"/>
        <v>366</v>
      </c>
      <c r="H214" s="62">
        <f t="shared" si="62"/>
        <v>266</v>
      </c>
      <c r="I214" s="110">
        <v>196</v>
      </c>
      <c r="J214" s="110">
        <v>70</v>
      </c>
      <c r="K214" s="62">
        <f t="shared" si="63"/>
        <v>276</v>
      </c>
      <c r="L214" s="63">
        <v>203</v>
      </c>
      <c r="M214" s="63">
        <v>73</v>
      </c>
      <c r="N214" s="62">
        <f t="shared" si="64"/>
        <v>172</v>
      </c>
      <c r="O214" s="63">
        <v>127</v>
      </c>
      <c r="P214" s="63">
        <v>45</v>
      </c>
      <c r="Q214" s="62">
        <f t="shared" si="65"/>
        <v>286</v>
      </c>
      <c r="R214" s="63">
        <v>108</v>
      </c>
      <c r="S214" s="167">
        <v>178</v>
      </c>
    </row>
    <row r="215" spans="1:19" s="93" customFormat="1" ht="37.5">
      <c r="A215" s="168"/>
      <c r="B215" s="206"/>
      <c r="C215" s="141" t="s">
        <v>297</v>
      </c>
      <c r="D215" s="125" t="s">
        <v>298</v>
      </c>
      <c r="E215" s="50">
        <f t="shared" si="59"/>
        <v>5000</v>
      </c>
      <c r="F215" s="63">
        <f t="shared" si="60"/>
        <v>3171</v>
      </c>
      <c r="G215" s="63">
        <f t="shared" si="61"/>
        <v>1829</v>
      </c>
      <c r="H215" s="62">
        <f t="shared" si="62"/>
        <v>1270</v>
      </c>
      <c r="I215" s="110">
        <v>936</v>
      </c>
      <c r="J215" s="110">
        <v>334</v>
      </c>
      <c r="K215" s="62">
        <f t="shared" si="63"/>
        <v>1340</v>
      </c>
      <c r="L215" s="63">
        <v>988</v>
      </c>
      <c r="M215" s="63">
        <v>352</v>
      </c>
      <c r="N215" s="62">
        <f t="shared" si="64"/>
        <v>960</v>
      </c>
      <c r="O215" s="63">
        <v>708</v>
      </c>
      <c r="P215" s="63">
        <v>252</v>
      </c>
      <c r="Q215" s="62">
        <f t="shared" si="65"/>
        <v>1430</v>
      </c>
      <c r="R215" s="63">
        <v>539</v>
      </c>
      <c r="S215" s="167">
        <v>891</v>
      </c>
    </row>
    <row r="216" spans="1:19" s="93" customFormat="1" ht="37.5">
      <c r="A216" s="168"/>
      <c r="B216" s="206"/>
      <c r="C216" s="141" t="s">
        <v>299</v>
      </c>
      <c r="D216" s="125" t="s">
        <v>300</v>
      </c>
      <c r="E216" s="50">
        <f t="shared" si="59"/>
        <v>2300</v>
      </c>
      <c r="F216" s="63">
        <f t="shared" si="60"/>
        <v>1471</v>
      </c>
      <c r="G216" s="63">
        <f t="shared" si="61"/>
        <v>829</v>
      </c>
      <c r="H216" s="62">
        <f t="shared" si="62"/>
        <v>590</v>
      </c>
      <c r="I216" s="110">
        <v>435</v>
      </c>
      <c r="J216" s="110">
        <v>155</v>
      </c>
      <c r="K216" s="62">
        <f t="shared" si="63"/>
        <v>585</v>
      </c>
      <c r="L216" s="63">
        <v>431</v>
      </c>
      <c r="M216" s="63">
        <v>154</v>
      </c>
      <c r="N216" s="62">
        <f t="shared" si="64"/>
        <v>500</v>
      </c>
      <c r="O216" s="63">
        <v>369</v>
      </c>
      <c r="P216" s="63">
        <v>131</v>
      </c>
      <c r="Q216" s="62">
        <f t="shared" si="65"/>
        <v>625</v>
      </c>
      <c r="R216" s="63">
        <v>236</v>
      </c>
      <c r="S216" s="167">
        <v>389</v>
      </c>
    </row>
    <row r="217" spans="1:19" s="93" customFormat="1" ht="37.5">
      <c r="A217" s="168"/>
      <c r="B217" s="206"/>
      <c r="C217" s="141" t="s">
        <v>336</v>
      </c>
      <c r="D217" s="125" t="s">
        <v>337</v>
      </c>
      <c r="E217" s="50">
        <f t="shared" si="59"/>
        <v>7000</v>
      </c>
      <c r="F217" s="63">
        <f t="shared" si="60"/>
        <v>4475</v>
      </c>
      <c r="G217" s="63">
        <f t="shared" si="61"/>
        <v>2525</v>
      </c>
      <c r="H217" s="62">
        <f t="shared" si="62"/>
        <v>1700</v>
      </c>
      <c r="I217" s="110">
        <v>1253</v>
      </c>
      <c r="J217" s="110">
        <v>447</v>
      </c>
      <c r="K217" s="62">
        <f t="shared" si="63"/>
        <v>1750</v>
      </c>
      <c r="L217" s="63">
        <v>1290</v>
      </c>
      <c r="M217" s="63">
        <v>460</v>
      </c>
      <c r="N217" s="62">
        <f t="shared" si="64"/>
        <v>1650</v>
      </c>
      <c r="O217" s="63">
        <v>1216</v>
      </c>
      <c r="P217" s="63">
        <v>434</v>
      </c>
      <c r="Q217" s="62">
        <f t="shared" si="65"/>
        <v>1900</v>
      </c>
      <c r="R217" s="63">
        <v>716</v>
      </c>
      <c r="S217" s="167">
        <v>1184</v>
      </c>
    </row>
    <row r="218" spans="1:19" s="93" customFormat="1" ht="56.25">
      <c r="A218" s="168"/>
      <c r="B218" s="206"/>
      <c r="C218" s="141" t="s">
        <v>338</v>
      </c>
      <c r="D218" s="125" t="s">
        <v>339</v>
      </c>
      <c r="E218" s="50">
        <f t="shared" si="59"/>
        <v>700</v>
      </c>
      <c r="F218" s="63">
        <f t="shared" si="60"/>
        <v>411</v>
      </c>
      <c r="G218" s="63">
        <f t="shared" si="61"/>
        <v>289</v>
      </c>
      <c r="H218" s="62">
        <f t="shared" si="62"/>
        <v>120</v>
      </c>
      <c r="I218" s="110">
        <v>88</v>
      </c>
      <c r="J218" s="110">
        <v>32</v>
      </c>
      <c r="K218" s="62">
        <f t="shared" si="63"/>
        <v>130</v>
      </c>
      <c r="L218" s="63">
        <v>96</v>
      </c>
      <c r="M218" s="63">
        <v>34</v>
      </c>
      <c r="N218" s="62">
        <f t="shared" si="64"/>
        <v>160</v>
      </c>
      <c r="O218" s="63">
        <v>118</v>
      </c>
      <c r="P218" s="63">
        <v>42</v>
      </c>
      <c r="Q218" s="62">
        <f t="shared" si="65"/>
        <v>290</v>
      </c>
      <c r="R218" s="63">
        <v>109</v>
      </c>
      <c r="S218" s="167">
        <v>181</v>
      </c>
    </row>
    <row r="219" spans="1:19" s="93" customFormat="1" ht="37.5">
      <c r="A219" s="168"/>
      <c r="B219" s="206"/>
      <c r="C219" s="141" t="s">
        <v>313</v>
      </c>
      <c r="D219" s="125" t="s">
        <v>314</v>
      </c>
      <c r="E219" s="50">
        <f t="shared" si="59"/>
        <v>5000</v>
      </c>
      <c r="F219" s="63">
        <f t="shared" si="60"/>
        <v>3146</v>
      </c>
      <c r="G219" s="63">
        <f t="shared" si="61"/>
        <v>1854</v>
      </c>
      <c r="H219" s="62">
        <f t="shared" si="62"/>
        <v>1400</v>
      </c>
      <c r="I219" s="110">
        <v>1032</v>
      </c>
      <c r="J219" s="110">
        <v>368</v>
      </c>
      <c r="K219" s="62">
        <f t="shared" si="63"/>
        <v>1400</v>
      </c>
      <c r="L219" s="63">
        <v>1032</v>
      </c>
      <c r="M219" s="63">
        <v>368</v>
      </c>
      <c r="N219" s="62">
        <f t="shared" si="64"/>
        <v>700</v>
      </c>
      <c r="O219" s="63">
        <v>516</v>
      </c>
      <c r="P219" s="63">
        <v>184</v>
      </c>
      <c r="Q219" s="62">
        <f t="shared" si="65"/>
        <v>1500</v>
      </c>
      <c r="R219" s="63">
        <v>566</v>
      </c>
      <c r="S219" s="167">
        <v>934</v>
      </c>
    </row>
    <row r="220" spans="1:19" s="93" customFormat="1" ht="37.5">
      <c r="A220" s="168">
        <v>22</v>
      </c>
      <c r="B220" s="206">
        <v>19</v>
      </c>
      <c r="C220" s="183"/>
      <c r="D220" s="105" t="s">
        <v>109</v>
      </c>
      <c r="E220" s="50">
        <f>SUM(E221:E223)</f>
        <v>5600</v>
      </c>
      <c r="F220" s="50">
        <f aca="true" t="shared" si="73" ref="F220:S220">SUM(F221:F223)</f>
        <v>4555</v>
      </c>
      <c r="G220" s="50">
        <f t="shared" si="73"/>
        <v>1045</v>
      </c>
      <c r="H220" s="50">
        <f t="shared" si="73"/>
        <v>1253</v>
      </c>
      <c r="I220" s="50">
        <f t="shared" si="73"/>
        <v>1040</v>
      </c>
      <c r="J220" s="50">
        <f t="shared" si="73"/>
        <v>213</v>
      </c>
      <c r="K220" s="50">
        <f t="shared" si="73"/>
        <v>1395</v>
      </c>
      <c r="L220" s="50">
        <f t="shared" si="73"/>
        <v>1120</v>
      </c>
      <c r="M220" s="50">
        <f t="shared" si="73"/>
        <v>275</v>
      </c>
      <c r="N220" s="50">
        <f t="shared" si="73"/>
        <v>1395</v>
      </c>
      <c r="O220" s="50">
        <f t="shared" si="73"/>
        <v>1120</v>
      </c>
      <c r="P220" s="50">
        <f t="shared" si="73"/>
        <v>275</v>
      </c>
      <c r="Q220" s="50">
        <f t="shared" si="73"/>
        <v>1557</v>
      </c>
      <c r="R220" s="50">
        <f t="shared" si="73"/>
        <v>1275</v>
      </c>
      <c r="S220" s="196">
        <f t="shared" si="73"/>
        <v>282</v>
      </c>
    </row>
    <row r="221" spans="1:19" s="93" customFormat="1" ht="37.5">
      <c r="A221" s="168"/>
      <c r="B221" s="206"/>
      <c r="C221" s="141" t="s">
        <v>321</v>
      </c>
      <c r="D221" s="125" t="s">
        <v>322</v>
      </c>
      <c r="E221" s="50">
        <f t="shared" si="59"/>
        <v>2400</v>
      </c>
      <c r="F221" s="63">
        <f t="shared" si="60"/>
        <v>1960</v>
      </c>
      <c r="G221" s="63">
        <f t="shared" si="61"/>
        <v>440</v>
      </c>
      <c r="H221" s="62">
        <f t="shared" si="62"/>
        <v>550</v>
      </c>
      <c r="I221" s="110">
        <v>450</v>
      </c>
      <c r="J221" s="110">
        <v>100</v>
      </c>
      <c r="K221" s="62">
        <f t="shared" si="63"/>
        <v>580</v>
      </c>
      <c r="L221" s="63">
        <v>470</v>
      </c>
      <c r="M221" s="63">
        <v>110</v>
      </c>
      <c r="N221" s="62">
        <f t="shared" si="64"/>
        <v>580</v>
      </c>
      <c r="O221" s="63">
        <v>470</v>
      </c>
      <c r="P221" s="63">
        <v>110</v>
      </c>
      <c r="Q221" s="62">
        <f t="shared" si="65"/>
        <v>690</v>
      </c>
      <c r="R221" s="63">
        <v>570</v>
      </c>
      <c r="S221" s="167">
        <v>120</v>
      </c>
    </row>
    <row r="222" spans="1:19" s="93" customFormat="1" ht="37.5">
      <c r="A222" s="168"/>
      <c r="B222" s="206"/>
      <c r="C222" s="141" t="s">
        <v>309</v>
      </c>
      <c r="D222" s="125" t="s">
        <v>310</v>
      </c>
      <c r="E222" s="50">
        <f t="shared" si="59"/>
        <v>3000</v>
      </c>
      <c r="F222" s="63">
        <f t="shared" si="60"/>
        <v>2455</v>
      </c>
      <c r="G222" s="63">
        <f t="shared" si="61"/>
        <v>545</v>
      </c>
      <c r="H222" s="62">
        <f t="shared" si="62"/>
        <v>660</v>
      </c>
      <c r="I222" s="110">
        <v>560</v>
      </c>
      <c r="J222" s="110">
        <v>100</v>
      </c>
      <c r="K222" s="62">
        <f t="shared" si="63"/>
        <v>765</v>
      </c>
      <c r="L222" s="63">
        <v>615</v>
      </c>
      <c r="M222" s="63">
        <v>150</v>
      </c>
      <c r="N222" s="62">
        <f t="shared" si="64"/>
        <v>765</v>
      </c>
      <c r="O222" s="63">
        <v>615</v>
      </c>
      <c r="P222" s="63">
        <v>150</v>
      </c>
      <c r="Q222" s="62">
        <f t="shared" si="65"/>
        <v>810</v>
      </c>
      <c r="R222" s="63">
        <v>665</v>
      </c>
      <c r="S222" s="167">
        <v>145</v>
      </c>
    </row>
    <row r="223" spans="1:19" s="93" customFormat="1" ht="56.25">
      <c r="A223" s="168"/>
      <c r="B223" s="206"/>
      <c r="C223" s="141" t="s">
        <v>285</v>
      </c>
      <c r="D223" s="125" t="s">
        <v>286</v>
      </c>
      <c r="E223" s="50">
        <f t="shared" si="59"/>
        <v>200</v>
      </c>
      <c r="F223" s="63">
        <f t="shared" si="60"/>
        <v>140</v>
      </c>
      <c r="G223" s="63">
        <f t="shared" si="61"/>
        <v>60</v>
      </c>
      <c r="H223" s="62">
        <f t="shared" si="62"/>
        <v>43</v>
      </c>
      <c r="I223" s="110">
        <v>30</v>
      </c>
      <c r="J223" s="110">
        <v>13</v>
      </c>
      <c r="K223" s="62">
        <f t="shared" si="63"/>
        <v>50</v>
      </c>
      <c r="L223" s="63">
        <v>35</v>
      </c>
      <c r="M223" s="63">
        <v>15</v>
      </c>
      <c r="N223" s="62">
        <f t="shared" si="64"/>
        <v>50</v>
      </c>
      <c r="O223" s="63">
        <v>35</v>
      </c>
      <c r="P223" s="63">
        <v>15</v>
      </c>
      <c r="Q223" s="62">
        <f t="shared" si="65"/>
        <v>57</v>
      </c>
      <c r="R223" s="63">
        <v>40</v>
      </c>
      <c r="S223" s="167">
        <v>17</v>
      </c>
    </row>
    <row r="224" spans="1:19" s="93" customFormat="1" ht="37.5">
      <c r="A224" s="168">
        <v>23</v>
      </c>
      <c r="B224" s="206">
        <v>46</v>
      </c>
      <c r="C224" s="183"/>
      <c r="D224" s="106" t="s">
        <v>101</v>
      </c>
      <c r="E224" s="50">
        <f>SUM(E225:E231)</f>
        <v>3000</v>
      </c>
      <c r="F224" s="50">
        <f aca="true" t="shared" si="74" ref="F224:S224">SUM(F225:F231)</f>
        <v>990</v>
      </c>
      <c r="G224" s="50">
        <f t="shared" si="74"/>
        <v>2010</v>
      </c>
      <c r="H224" s="50">
        <f t="shared" si="74"/>
        <v>805</v>
      </c>
      <c r="I224" s="50">
        <f t="shared" si="74"/>
        <v>260</v>
      </c>
      <c r="J224" s="50">
        <f t="shared" si="74"/>
        <v>545</v>
      </c>
      <c r="K224" s="50">
        <f t="shared" si="74"/>
        <v>719</v>
      </c>
      <c r="L224" s="50">
        <f t="shared" si="74"/>
        <v>230</v>
      </c>
      <c r="M224" s="50">
        <f t="shared" si="74"/>
        <v>489</v>
      </c>
      <c r="N224" s="50">
        <f t="shared" si="74"/>
        <v>680</v>
      </c>
      <c r="O224" s="50">
        <f t="shared" si="74"/>
        <v>230</v>
      </c>
      <c r="P224" s="50">
        <f t="shared" si="74"/>
        <v>450</v>
      </c>
      <c r="Q224" s="50">
        <f t="shared" si="74"/>
        <v>796</v>
      </c>
      <c r="R224" s="50">
        <f t="shared" si="74"/>
        <v>270</v>
      </c>
      <c r="S224" s="196">
        <f t="shared" si="74"/>
        <v>526</v>
      </c>
    </row>
    <row r="225" spans="1:19" s="93" customFormat="1" ht="93.75">
      <c r="A225" s="168"/>
      <c r="B225" s="206"/>
      <c r="C225" s="141" t="s">
        <v>291</v>
      </c>
      <c r="D225" s="125" t="s">
        <v>292</v>
      </c>
      <c r="E225" s="50">
        <f t="shared" si="59"/>
        <v>700</v>
      </c>
      <c r="F225" s="63">
        <f t="shared" si="60"/>
        <v>232</v>
      </c>
      <c r="G225" s="63">
        <f t="shared" si="61"/>
        <v>468</v>
      </c>
      <c r="H225" s="62">
        <f t="shared" si="62"/>
        <v>185</v>
      </c>
      <c r="I225" s="110">
        <v>61</v>
      </c>
      <c r="J225" s="110">
        <v>124</v>
      </c>
      <c r="K225" s="62">
        <f t="shared" si="63"/>
        <v>169</v>
      </c>
      <c r="L225" s="63">
        <v>54</v>
      </c>
      <c r="M225" s="63">
        <v>115</v>
      </c>
      <c r="N225" s="62">
        <f t="shared" si="64"/>
        <v>148</v>
      </c>
      <c r="O225" s="63">
        <v>51</v>
      </c>
      <c r="P225" s="63">
        <v>97</v>
      </c>
      <c r="Q225" s="62">
        <f t="shared" si="65"/>
        <v>198</v>
      </c>
      <c r="R225" s="63">
        <v>66</v>
      </c>
      <c r="S225" s="167">
        <v>132</v>
      </c>
    </row>
    <row r="226" spans="1:19" s="93" customFormat="1" ht="37.5">
      <c r="A226" s="168"/>
      <c r="B226" s="206"/>
      <c r="C226" s="141" t="s">
        <v>297</v>
      </c>
      <c r="D226" s="125" t="s">
        <v>298</v>
      </c>
      <c r="E226" s="50">
        <f t="shared" si="59"/>
        <v>472</v>
      </c>
      <c r="F226" s="63">
        <f t="shared" si="60"/>
        <v>160</v>
      </c>
      <c r="G226" s="63">
        <f t="shared" si="61"/>
        <v>312</v>
      </c>
      <c r="H226" s="62">
        <f t="shared" si="62"/>
        <v>120</v>
      </c>
      <c r="I226" s="110">
        <v>32</v>
      </c>
      <c r="J226" s="110">
        <v>88</v>
      </c>
      <c r="K226" s="62">
        <f t="shared" si="63"/>
        <v>117</v>
      </c>
      <c r="L226" s="63">
        <v>39</v>
      </c>
      <c r="M226" s="63">
        <v>78</v>
      </c>
      <c r="N226" s="62">
        <f t="shared" si="64"/>
        <v>115</v>
      </c>
      <c r="O226" s="63">
        <v>41</v>
      </c>
      <c r="P226" s="63">
        <v>74</v>
      </c>
      <c r="Q226" s="62">
        <f t="shared" si="65"/>
        <v>120</v>
      </c>
      <c r="R226" s="63">
        <v>48</v>
      </c>
      <c r="S226" s="167">
        <v>72</v>
      </c>
    </row>
    <row r="227" spans="1:19" s="93" customFormat="1" ht="56.25">
      <c r="A227" s="168"/>
      <c r="B227" s="206"/>
      <c r="C227" s="141" t="s">
        <v>295</v>
      </c>
      <c r="D227" s="125" t="s">
        <v>296</v>
      </c>
      <c r="E227" s="50">
        <f t="shared" si="59"/>
        <v>50</v>
      </c>
      <c r="F227" s="63">
        <f t="shared" si="60"/>
        <v>15</v>
      </c>
      <c r="G227" s="63">
        <f t="shared" si="61"/>
        <v>35</v>
      </c>
      <c r="H227" s="62">
        <f t="shared" si="62"/>
        <v>14</v>
      </c>
      <c r="I227" s="110">
        <v>4</v>
      </c>
      <c r="J227" s="110">
        <v>10</v>
      </c>
      <c r="K227" s="62">
        <f t="shared" si="63"/>
        <v>11</v>
      </c>
      <c r="L227" s="63">
        <v>4</v>
      </c>
      <c r="M227" s="63">
        <v>7</v>
      </c>
      <c r="N227" s="62">
        <f t="shared" si="64"/>
        <v>11</v>
      </c>
      <c r="O227" s="63">
        <v>4</v>
      </c>
      <c r="P227" s="63">
        <v>7</v>
      </c>
      <c r="Q227" s="62">
        <f t="shared" si="65"/>
        <v>14</v>
      </c>
      <c r="R227" s="63">
        <v>3</v>
      </c>
      <c r="S227" s="167">
        <v>11</v>
      </c>
    </row>
    <row r="228" spans="1:19" s="93" customFormat="1" ht="37.5">
      <c r="A228" s="168"/>
      <c r="B228" s="206"/>
      <c r="C228" s="141" t="s">
        <v>293</v>
      </c>
      <c r="D228" s="125" t="s">
        <v>294</v>
      </c>
      <c r="E228" s="50">
        <f aca="true" t="shared" si="75" ref="E228:E292">F228+G228</f>
        <v>522</v>
      </c>
      <c r="F228" s="63">
        <f aca="true" t="shared" si="76" ref="F228:F292">I228+L228+O228+R228</f>
        <v>182</v>
      </c>
      <c r="G228" s="63">
        <f aca="true" t="shared" si="77" ref="G228:G292">J228+M228+P228+S228</f>
        <v>340</v>
      </c>
      <c r="H228" s="62">
        <f aca="true" t="shared" si="78" ref="H228:H292">I228+J228</f>
        <v>141</v>
      </c>
      <c r="I228" s="110">
        <v>51</v>
      </c>
      <c r="J228" s="110">
        <v>90</v>
      </c>
      <c r="K228" s="62">
        <f aca="true" t="shared" si="79" ref="K228:K292">L228+M228</f>
        <v>123</v>
      </c>
      <c r="L228" s="63">
        <v>36</v>
      </c>
      <c r="M228" s="63">
        <v>87</v>
      </c>
      <c r="N228" s="62">
        <f aca="true" t="shared" si="80" ref="N228:N292">O228+P228</f>
        <v>125</v>
      </c>
      <c r="O228" s="63">
        <v>45</v>
      </c>
      <c r="P228" s="63">
        <v>80</v>
      </c>
      <c r="Q228" s="62">
        <f aca="true" t="shared" si="81" ref="Q228:Q292">R228+S228</f>
        <v>133</v>
      </c>
      <c r="R228" s="63">
        <v>50</v>
      </c>
      <c r="S228" s="167">
        <v>83</v>
      </c>
    </row>
    <row r="229" spans="1:19" s="93" customFormat="1" ht="37.5">
      <c r="A229" s="168"/>
      <c r="B229" s="206"/>
      <c r="C229" s="141" t="s">
        <v>275</v>
      </c>
      <c r="D229" s="125" t="s">
        <v>276</v>
      </c>
      <c r="E229" s="50">
        <f t="shared" si="75"/>
        <v>1176</v>
      </c>
      <c r="F229" s="63">
        <f t="shared" si="76"/>
        <v>377</v>
      </c>
      <c r="G229" s="63">
        <f t="shared" si="77"/>
        <v>799</v>
      </c>
      <c r="H229" s="62">
        <f t="shared" si="78"/>
        <v>325</v>
      </c>
      <c r="I229" s="110">
        <v>106</v>
      </c>
      <c r="J229" s="110">
        <v>219</v>
      </c>
      <c r="K229" s="62">
        <f t="shared" si="79"/>
        <v>279</v>
      </c>
      <c r="L229" s="63">
        <v>91</v>
      </c>
      <c r="M229" s="63">
        <v>188</v>
      </c>
      <c r="N229" s="62">
        <f t="shared" si="80"/>
        <v>261</v>
      </c>
      <c r="O229" s="63">
        <v>83</v>
      </c>
      <c r="P229" s="63">
        <v>178</v>
      </c>
      <c r="Q229" s="62">
        <f t="shared" si="81"/>
        <v>311</v>
      </c>
      <c r="R229" s="63">
        <v>97</v>
      </c>
      <c r="S229" s="167">
        <v>214</v>
      </c>
    </row>
    <row r="230" spans="1:19" s="93" customFormat="1" ht="56.25">
      <c r="A230" s="168"/>
      <c r="B230" s="206"/>
      <c r="C230" s="141" t="s">
        <v>277</v>
      </c>
      <c r="D230" s="125" t="s">
        <v>278</v>
      </c>
      <c r="E230" s="50">
        <f t="shared" si="75"/>
        <v>40</v>
      </c>
      <c r="F230" s="63">
        <f t="shared" si="76"/>
        <v>12</v>
      </c>
      <c r="G230" s="63">
        <f t="shared" si="77"/>
        <v>28</v>
      </c>
      <c r="H230" s="62">
        <f t="shared" si="78"/>
        <v>10</v>
      </c>
      <c r="I230" s="110">
        <v>3</v>
      </c>
      <c r="J230" s="110">
        <v>7</v>
      </c>
      <c r="K230" s="62">
        <f t="shared" si="79"/>
        <v>10</v>
      </c>
      <c r="L230" s="63">
        <v>3</v>
      </c>
      <c r="M230" s="63">
        <v>7</v>
      </c>
      <c r="N230" s="62">
        <f t="shared" si="80"/>
        <v>10</v>
      </c>
      <c r="O230" s="63">
        <v>3</v>
      </c>
      <c r="P230" s="63">
        <v>7</v>
      </c>
      <c r="Q230" s="62">
        <f t="shared" si="81"/>
        <v>10</v>
      </c>
      <c r="R230" s="63">
        <v>3</v>
      </c>
      <c r="S230" s="167">
        <v>7</v>
      </c>
    </row>
    <row r="231" spans="1:19" s="93" customFormat="1" ht="37.5">
      <c r="A231" s="168"/>
      <c r="B231" s="206"/>
      <c r="C231" s="141" t="s">
        <v>289</v>
      </c>
      <c r="D231" s="125" t="s">
        <v>290</v>
      </c>
      <c r="E231" s="50">
        <f t="shared" si="75"/>
        <v>40</v>
      </c>
      <c r="F231" s="63">
        <f t="shared" si="76"/>
        <v>12</v>
      </c>
      <c r="G231" s="63">
        <f t="shared" si="77"/>
        <v>28</v>
      </c>
      <c r="H231" s="62">
        <f t="shared" si="78"/>
        <v>10</v>
      </c>
      <c r="I231" s="110">
        <v>3</v>
      </c>
      <c r="J231" s="110">
        <v>7</v>
      </c>
      <c r="K231" s="62">
        <f t="shared" si="79"/>
        <v>10</v>
      </c>
      <c r="L231" s="63">
        <v>3</v>
      </c>
      <c r="M231" s="63">
        <v>7</v>
      </c>
      <c r="N231" s="62">
        <f t="shared" si="80"/>
        <v>10</v>
      </c>
      <c r="O231" s="63">
        <v>3</v>
      </c>
      <c r="P231" s="63">
        <v>7</v>
      </c>
      <c r="Q231" s="62">
        <f t="shared" si="81"/>
        <v>10</v>
      </c>
      <c r="R231" s="63">
        <v>3</v>
      </c>
      <c r="S231" s="167">
        <v>7</v>
      </c>
    </row>
    <row r="232" spans="1:19" s="93" customFormat="1" ht="37.5">
      <c r="A232" s="168">
        <v>24</v>
      </c>
      <c r="B232" s="206">
        <v>153</v>
      </c>
      <c r="C232" s="183"/>
      <c r="D232" s="105" t="s">
        <v>355</v>
      </c>
      <c r="E232" s="50">
        <f>SUM(E233)</f>
        <v>9300</v>
      </c>
      <c r="F232" s="50">
        <f aca="true" t="shared" si="82" ref="F232:S232">SUM(F233)</f>
        <v>1959</v>
      </c>
      <c r="G232" s="50">
        <f t="shared" si="82"/>
        <v>7341</v>
      </c>
      <c r="H232" s="50">
        <f t="shared" si="82"/>
        <v>2366</v>
      </c>
      <c r="I232" s="50">
        <f t="shared" si="82"/>
        <v>542</v>
      </c>
      <c r="J232" s="50">
        <f t="shared" si="82"/>
        <v>1824</v>
      </c>
      <c r="K232" s="50">
        <f t="shared" si="82"/>
        <v>2338</v>
      </c>
      <c r="L232" s="50">
        <f t="shared" si="82"/>
        <v>507</v>
      </c>
      <c r="M232" s="50">
        <f t="shared" si="82"/>
        <v>1831</v>
      </c>
      <c r="N232" s="50">
        <f t="shared" si="82"/>
        <v>2251</v>
      </c>
      <c r="O232" s="50">
        <f t="shared" si="82"/>
        <v>457</v>
      </c>
      <c r="P232" s="50">
        <f t="shared" si="82"/>
        <v>1794</v>
      </c>
      <c r="Q232" s="50">
        <f t="shared" si="82"/>
        <v>2345</v>
      </c>
      <c r="R232" s="50">
        <f t="shared" si="82"/>
        <v>453</v>
      </c>
      <c r="S232" s="196">
        <f t="shared" si="82"/>
        <v>1892</v>
      </c>
    </row>
    <row r="233" spans="1:19" s="93" customFormat="1" ht="37.5">
      <c r="A233" s="168"/>
      <c r="B233" s="206"/>
      <c r="C233" s="144" t="s">
        <v>338</v>
      </c>
      <c r="D233" s="129" t="s">
        <v>345</v>
      </c>
      <c r="E233" s="50">
        <f t="shared" si="75"/>
        <v>9300</v>
      </c>
      <c r="F233" s="63">
        <f t="shared" si="76"/>
        <v>1959</v>
      </c>
      <c r="G233" s="63">
        <f t="shared" si="77"/>
        <v>7341</v>
      </c>
      <c r="H233" s="62">
        <f t="shared" si="78"/>
        <v>2366</v>
      </c>
      <c r="I233" s="110">
        <v>542</v>
      </c>
      <c r="J233" s="110">
        <v>1824</v>
      </c>
      <c r="K233" s="62">
        <f t="shared" si="79"/>
        <v>2338</v>
      </c>
      <c r="L233" s="63">
        <v>507</v>
      </c>
      <c r="M233" s="63">
        <v>1831</v>
      </c>
      <c r="N233" s="62">
        <f t="shared" si="80"/>
        <v>2251</v>
      </c>
      <c r="O233" s="63">
        <v>457</v>
      </c>
      <c r="P233" s="63">
        <v>1794</v>
      </c>
      <c r="Q233" s="62">
        <f t="shared" si="81"/>
        <v>2345</v>
      </c>
      <c r="R233" s="63">
        <v>453</v>
      </c>
      <c r="S233" s="167">
        <v>1892</v>
      </c>
    </row>
    <row r="234" spans="1:19" s="93" customFormat="1" ht="37.5">
      <c r="A234" s="168">
        <v>25</v>
      </c>
      <c r="B234" s="206">
        <v>21</v>
      </c>
      <c r="C234" s="183"/>
      <c r="D234" s="105" t="s">
        <v>43</v>
      </c>
      <c r="E234" s="50">
        <f>SUM(E235:E249)</f>
        <v>31050</v>
      </c>
      <c r="F234" s="50">
        <f aca="true" t="shared" si="83" ref="F234:S234">SUM(F235:F249)</f>
        <v>11843</v>
      </c>
      <c r="G234" s="50">
        <f t="shared" si="83"/>
        <v>19207</v>
      </c>
      <c r="H234" s="50">
        <f t="shared" si="83"/>
        <v>7031</v>
      </c>
      <c r="I234" s="50">
        <f t="shared" si="83"/>
        <v>2659</v>
      </c>
      <c r="J234" s="50">
        <f t="shared" si="83"/>
        <v>4372</v>
      </c>
      <c r="K234" s="50">
        <f t="shared" si="83"/>
        <v>7681</v>
      </c>
      <c r="L234" s="50">
        <f t="shared" si="83"/>
        <v>2927</v>
      </c>
      <c r="M234" s="50">
        <f t="shared" si="83"/>
        <v>4754</v>
      </c>
      <c r="N234" s="50">
        <f t="shared" si="83"/>
        <v>8223</v>
      </c>
      <c r="O234" s="50">
        <f t="shared" si="83"/>
        <v>3153</v>
      </c>
      <c r="P234" s="50">
        <f t="shared" si="83"/>
        <v>5070</v>
      </c>
      <c r="Q234" s="50">
        <f t="shared" si="83"/>
        <v>8115</v>
      </c>
      <c r="R234" s="50">
        <f t="shared" si="83"/>
        <v>3104</v>
      </c>
      <c r="S234" s="196">
        <f t="shared" si="83"/>
        <v>5011</v>
      </c>
    </row>
    <row r="235" spans="1:19" s="93" customFormat="1" ht="37.5">
      <c r="A235" s="168"/>
      <c r="B235" s="206"/>
      <c r="C235" s="144" t="s">
        <v>329</v>
      </c>
      <c r="D235" s="115" t="s">
        <v>330</v>
      </c>
      <c r="E235" s="50">
        <f t="shared" si="75"/>
        <v>3650</v>
      </c>
      <c r="F235" s="63">
        <f t="shared" si="76"/>
        <v>730</v>
      </c>
      <c r="G235" s="63">
        <f t="shared" si="77"/>
        <v>2920</v>
      </c>
      <c r="H235" s="62">
        <f t="shared" si="78"/>
        <v>913</v>
      </c>
      <c r="I235" s="110">
        <v>183</v>
      </c>
      <c r="J235" s="110">
        <v>730</v>
      </c>
      <c r="K235" s="62">
        <f t="shared" si="79"/>
        <v>912</v>
      </c>
      <c r="L235" s="63">
        <v>182</v>
      </c>
      <c r="M235" s="63">
        <v>730</v>
      </c>
      <c r="N235" s="62">
        <f t="shared" si="80"/>
        <v>913</v>
      </c>
      <c r="O235" s="63">
        <v>183</v>
      </c>
      <c r="P235" s="63">
        <v>730</v>
      </c>
      <c r="Q235" s="62">
        <f t="shared" si="81"/>
        <v>912</v>
      </c>
      <c r="R235" s="63">
        <v>182</v>
      </c>
      <c r="S235" s="167">
        <v>730</v>
      </c>
    </row>
    <row r="236" spans="1:19" s="93" customFormat="1" ht="37.5">
      <c r="A236" s="168"/>
      <c r="B236" s="206"/>
      <c r="C236" s="182" t="s">
        <v>331</v>
      </c>
      <c r="D236" s="159" t="s">
        <v>332</v>
      </c>
      <c r="E236" s="50">
        <f t="shared" si="75"/>
        <v>600</v>
      </c>
      <c r="F236" s="63">
        <f t="shared" si="76"/>
        <v>120</v>
      </c>
      <c r="G236" s="63">
        <f t="shared" si="77"/>
        <v>480</v>
      </c>
      <c r="H236" s="62">
        <f t="shared" si="78"/>
        <v>150</v>
      </c>
      <c r="I236" s="110">
        <v>30</v>
      </c>
      <c r="J236" s="110">
        <v>120</v>
      </c>
      <c r="K236" s="62">
        <f t="shared" si="79"/>
        <v>150</v>
      </c>
      <c r="L236" s="63">
        <v>30</v>
      </c>
      <c r="M236" s="63">
        <v>120</v>
      </c>
      <c r="N236" s="62">
        <f t="shared" si="80"/>
        <v>150</v>
      </c>
      <c r="O236" s="63">
        <v>30</v>
      </c>
      <c r="P236" s="63">
        <v>120</v>
      </c>
      <c r="Q236" s="62">
        <f t="shared" si="81"/>
        <v>150</v>
      </c>
      <c r="R236" s="63">
        <v>30</v>
      </c>
      <c r="S236" s="167">
        <v>120</v>
      </c>
    </row>
    <row r="237" spans="1:19" s="93" customFormat="1" ht="37.5">
      <c r="A237" s="168"/>
      <c r="B237" s="206"/>
      <c r="C237" s="145" t="s">
        <v>259</v>
      </c>
      <c r="D237" s="132" t="s">
        <v>260</v>
      </c>
      <c r="E237" s="50">
        <f t="shared" si="75"/>
        <v>700</v>
      </c>
      <c r="F237" s="63">
        <f t="shared" si="76"/>
        <v>328</v>
      </c>
      <c r="G237" s="63">
        <f t="shared" si="77"/>
        <v>372</v>
      </c>
      <c r="H237" s="62">
        <f t="shared" si="78"/>
        <v>156</v>
      </c>
      <c r="I237" s="110">
        <v>70</v>
      </c>
      <c r="J237" s="110">
        <v>86</v>
      </c>
      <c r="K237" s="62">
        <f t="shared" si="79"/>
        <v>173</v>
      </c>
      <c r="L237" s="63">
        <v>80</v>
      </c>
      <c r="M237" s="63">
        <v>93</v>
      </c>
      <c r="N237" s="62">
        <f t="shared" si="80"/>
        <v>187</v>
      </c>
      <c r="O237" s="63">
        <v>90</v>
      </c>
      <c r="P237" s="63">
        <v>97</v>
      </c>
      <c r="Q237" s="62">
        <f t="shared" si="81"/>
        <v>184</v>
      </c>
      <c r="R237" s="63">
        <v>88</v>
      </c>
      <c r="S237" s="167">
        <v>96</v>
      </c>
    </row>
    <row r="238" spans="1:19" s="93" customFormat="1" ht="37.5">
      <c r="A238" s="168"/>
      <c r="B238" s="206"/>
      <c r="C238" s="146" t="s">
        <v>267</v>
      </c>
      <c r="D238" s="132" t="s">
        <v>268</v>
      </c>
      <c r="E238" s="50">
        <f t="shared" si="75"/>
        <v>600</v>
      </c>
      <c r="F238" s="63">
        <f t="shared" si="76"/>
        <v>277</v>
      </c>
      <c r="G238" s="63">
        <f t="shared" si="77"/>
        <v>323</v>
      </c>
      <c r="H238" s="62">
        <f t="shared" si="78"/>
        <v>134</v>
      </c>
      <c r="I238" s="110">
        <v>60</v>
      </c>
      <c r="J238" s="110">
        <v>74</v>
      </c>
      <c r="K238" s="62">
        <f t="shared" si="79"/>
        <v>148</v>
      </c>
      <c r="L238" s="63">
        <v>70</v>
      </c>
      <c r="M238" s="63">
        <v>78</v>
      </c>
      <c r="N238" s="62">
        <f t="shared" si="80"/>
        <v>160</v>
      </c>
      <c r="O238" s="63">
        <v>75</v>
      </c>
      <c r="P238" s="63">
        <v>85</v>
      </c>
      <c r="Q238" s="62">
        <f t="shared" si="81"/>
        <v>158</v>
      </c>
      <c r="R238" s="63">
        <v>72</v>
      </c>
      <c r="S238" s="167">
        <v>86</v>
      </c>
    </row>
    <row r="239" spans="1:19" s="93" customFormat="1" ht="37.5">
      <c r="A239" s="168"/>
      <c r="B239" s="206"/>
      <c r="C239" s="146" t="s">
        <v>305</v>
      </c>
      <c r="D239" s="132" t="s">
        <v>306</v>
      </c>
      <c r="E239" s="50">
        <f t="shared" si="75"/>
        <v>6000</v>
      </c>
      <c r="F239" s="63">
        <f t="shared" si="76"/>
        <v>1931</v>
      </c>
      <c r="G239" s="63">
        <f t="shared" si="77"/>
        <v>4069</v>
      </c>
      <c r="H239" s="62">
        <f t="shared" si="78"/>
        <v>1336</v>
      </c>
      <c r="I239" s="110">
        <v>416</v>
      </c>
      <c r="J239" s="110">
        <v>920</v>
      </c>
      <c r="K239" s="62">
        <f t="shared" si="79"/>
        <v>1482</v>
      </c>
      <c r="L239" s="63">
        <v>470</v>
      </c>
      <c r="M239" s="63">
        <v>1012</v>
      </c>
      <c r="N239" s="62">
        <f t="shared" si="80"/>
        <v>1603</v>
      </c>
      <c r="O239" s="63">
        <v>530</v>
      </c>
      <c r="P239" s="63">
        <v>1073</v>
      </c>
      <c r="Q239" s="62">
        <f t="shared" si="81"/>
        <v>1579</v>
      </c>
      <c r="R239" s="63">
        <v>515</v>
      </c>
      <c r="S239" s="167">
        <v>1064</v>
      </c>
    </row>
    <row r="240" spans="1:19" s="93" customFormat="1" ht="37.5">
      <c r="A240" s="168"/>
      <c r="B240" s="206"/>
      <c r="C240" s="146" t="s">
        <v>275</v>
      </c>
      <c r="D240" s="132" t="s">
        <v>276</v>
      </c>
      <c r="E240" s="50">
        <f t="shared" si="75"/>
        <v>5000</v>
      </c>
      <c r="F240" s="63">
        <f t="shared" si="76"/>
        <v>2240</v>
      </c>
      <c r="G240" s="63">
        <f t="shared" si="77"/>
        <v>2760</v>
      </c>
      <c r="H240" s="62">
        <f t="shared" si="78"/>
        <v>1113</v>
      </c>
      <c r="I240" s="110">
        <v>500</v>
      </c>
      <c r="J240" s="110">
        <v>613</v>
      </c>
      <c r="K240" s="62">
        <f t="shared" si="79"/>
        <v>1235</v>
      </c>
      <c r="L240" s="63">
        <v>550</v>
      </c>
      <c r="M240" s="63">
        <v>685</v>
      </c>
      <c r="N240" s="62">
        <f t="shared" si="80"/>
        <v>1336</v>
      </c>
      <c r="O240" s="63">
        <v>600</v>
      </c>
      <c r="P240" s="63">
        <v>736</v>
      </c>
      <c r="Q240" s="62">
        <f t="shared" si="81"/>
        <v>1316</v>
      </c>
      <c r="R240" s="63">
        <v>590</v>
      </c>
      <c r="S240" s="167">
        <v>726</v>
      </c>
    </row>
    <row r="241" spans="1:19" ht="37.5">
      <c r="A241" s="168"/>
      <c r="B241" s="206"/>
      <c r="C241" s="146" t="s">
        <v>321</v>
      </c>
      <c r="D241" s="132" t="s">
        <v>322</v>
      </c>
      <c r="E241" s="50">
        <f t="shared" si="75"/>
        <v>3499</v>
      </c>
      <c r="F241" s="63">
        <f t="shared" si="76"/>
        <v>1485</v>
      </c>
      <c r="G241" s="63">
        <f t="shared" si="77"/>
        <v>2014</v>
      </c>
      <c r="H241" s="62">
        <f t="shared" si="78"/>
        <v>779</v>
      </c>
      <c r="I241" s="110">
        <v>330</v>
      </c>
      <c r="J241" s="110">
        <v>449</v>
      </c>
      <c r="K241" s="62">
        <f t="shared" si="79"/>
        <v>864</v>
      </c>
      <c r="L241" s="63">
        <v>380</v>
      </c>
      <c r="M241" s="63">
        <v>484</v>
      </c>
      <c r="N241" s="62">
        <f t="shared" si="80"/>
        <v>935</v>
      </c>
      <c r="O241" s="63">
        <v>390</v>
      </c>
      <c r="P241" s="63">
        <v>545</v>
      </c>
      <c r="Q241" s="62">
        <f t="shared" si="81"/>
        <v>921</v>
      </c>
      <c r="R241" s="63">
        <v>385</v>
      </c>
      <c r="S241" s="167">
        <v>536</v>
      </c>
    </row>
    <row r="242" spans="1:19" ht="37.5">
      <c r="A242" s="168"/>
      <c r="B242" s="206"/>
      <c r="C242" s="146" t="s">
        <v>289</v>
      </c>
      <c r="D242" s="132" t="s">
        <v>290</v>
      </c>
      <c r="E242" s="50">
        <f t="shared" si="75"/>
        <v>801</v>
      </c>
      <c r="F242" s="63">
        <f t="shared" si="76"/>
        <v>350</v>
      </c>
      <c r="G242" s="63">
        <f t="shared" si="77"/>
        <v>451</v>
      </c>
      <c r="H242" s="62">
        <f t="shared" si="78"/>
        <v>178</v>
      </c>
      <c r="I242" s="110">
        <v>80</v>
      </c>
      <c r="J242" s="110">
        <v>98</v>
      </c>
      <c r="K242" s="62">
        <f t="shared" si="79"/>
        <v>198</v>
      </c>
      <c r="L242" s="63">
        <v>90</v>
      </c>
      <c r="M242" s="63">
        <v>108</v>
      </c>
      <c r="N242" s="62">
        <f t="shared" si="80"/>
        <v>214</v>
      </c>
      <c r="O242" s="63">
        <v>90</v>
      </c>
      <c r="P242" s="63">
        <v>124</v>
      </c>
      <c r="Q242" s="62">
        <f t="shared" si="81"/>
        <v>211</v>
      </c>
      <c r="R242" s="63">
        <v>90</v>
      </c>
      <c r="S242" s="167">
        <v>121</v>
      </c>
    </row>
    <row r="243" spans="1:19" ht="93.75">
      <c r="A243" s="168"/>
      <c r="B243" s="206"/>
      <c r="C243" s="146" t="s">
        <v>291</v>
      </c>
      <c r="D243" s="132" t="s">
        <v>292</v>
      </c>
      <c r="E243" s="50">
        <f t="shared" si="75"/>
        <v>2800</v>
      </c>
      <c r="F243" s="63">
        <f t="shared" si="76"/>
        <v>1135</v>
      </c>
      <c r="G243" s="63">
        <f t="shared" si="77"/>
        <v>1665</v>
      </c>
      <c r="H243" s="62">
        <f t="shared" si="78"/>
        <v>623</v>
      </c>
      <c r="I243" s="110">
        <v>260</v>
      </c>
      <c r="J243" s="110">
        <v>363</v>
      </c>
      <c r="K243" s="62">
        <f t="shared" si="79"/>
        <v>692</v>
      </c>
      <c r="L243" s="63">
        <v>280</v>
      </c>
      <c r="M243" s="63">
        <v>412</v>
      </c>
      <c r="N243" s="62">
        <f t="shared" si="80"/>
        <v>748</v>
      </c>
      <c r="O243" s="63">
        <v>300</v>
      </c>
      <c r="P243" s="63">
        <v>448</v>
      </c>
      <c r="Q243" s="62">
        <f t="shared" si="81"/>
        <v>737</v>
      </c>
      <c r="R243" s="63">
        <v>295</v>
      </c>
      <c r="S243" s="167">
        <v>442</v>
      </c>
    </row>
    <row r="244" spans="1:19" ht="37.5">
      <c r="A244" s="168"/>
      <c r="B244" s="206"/>
      <c r="C244" s="146" t="s">
        <v>293</v>
      </c>
      <c r="D244" s="132" t="s">
        <v>294</v>
      </c>
      <c r="E244" s="50">
        <f t="shared" si="75"/>
        <v>1150</v>
      </c>
      <c r="F244" s="63">
        <f t="shared" si="76"/>
        <v>490</v>
      </c>
      <c r="G244" s="63">
        <f t="shared" si="77"/>
        <v>660</v>
      </c>
      <c r="H244" s="62">
        <f t="shared" si="78"/>
        <v>256</v>
      </c>
      <c r="I244" s="110">
        <v>110</v>
      </c>
      <c r="J244" s="110">
        <v>146</v>
      </c>
      <c r="K244" s="62">
        <f t="shared" si="79"/>
        <v>284</v>
      </c>
      <c r="L244" s="63">
        <v>120</v>
      </c>
      <c r="M244" s="63">
        <v>164</v>
      </c>
      <c r="N244" s="62">
        <f t="shared" si="80"/>
        <v>307</v>
      </c>
      <c r="O244" s="63">
        <v>130</v>
      </c>
      <c r="P244" s="63">
        <v>177</v>
      </c>
      <c r="Q244" s="62">
        <f t="shared" si="81"/>
        <v>303</v>
      </c>
      <c r="R244" s="63">
        <v>130</v>
      </c>
      <c r="S244" s="167">
        <v>173</v>
      </c>
    </row>
    <row r="245" spans="1:19" ht="56.25">
      <c r="A245" s="168"/>
      <c r="B245" s="206"/>
      <c r="C245" s="146" t="s">
        <v>295</v>
      </c>
      <c r="D245" s="132" t="s">
        <v>296</v>
      </c>
      <c r="E245" s="50">
        <f t="shared" si="75"/>
        <v>1150</v>
      </c>
      <c r="F245" s="63">
        <f t="shared" si="76"/>
        <v>490</v>
      </c>
      <c r="G245" s="63">
        <f t="shared" si="77"/>
        <v>660</v>
      </c>
      <c r="H245" s="62">
        <f t="shared" si="78"/>
        <v>256</v>
      </c>
      <c r="I245" s="110">
        <v>110</v>
      </c>
      <c r="J245" s="110">
        <v>146</v>
      </c>
      <c r="K245" s="62">
        <f t="shared" si="79"/>
        <v>284</v>
      </c>
      <c r="L245" s="63">
        <v>120</v>
      </c>
      <c r="M245" s="63">
        <v>164</v>
      </c>
      <c r="N245" s="62">
        <f t="shared" si="80"/>
        <v>307</v>
      </c>
      <c r="O245" s="63">
        <v>130</v>
      </c>
      <c r="P245" s="63">
        <v>177</v>
      </c>
      <c r="Q245" s="62">
        <f t="shared" si="81"/>
        <v>303</v>
      </c>
      <c r="R245" s="63">
        <v>130</v>
      </c>
      <c r="S245" s="167">
        <v>173</v>
      </c>
    </row>
    <row r="246" spans="1:19" ht="37.5">
      <c r="A246" s="168"/>
      <c r="B246" s="206"/>
      <c r="C246" s="146" t="s">
        <v>297</v>
      </c>
      <c r="D246" s="132" t="s">
        <v>298</v>
      </c>
      <c r="E246" s="50">
        <f t="shared" si="75"/>
        <v>500</v>
      </c>
      <c r="F246" s="63">
        <f t="shared" si="76"/>
        <v>216</v>
      </c>
      <c r="G246" s="63">
        <f t="shared" si="77"/>
        <v>284</v>
      </c>
      <c r="H246" s="62">
        <f t="shared" si="78"/>
        <v>111</v>
      </c>
      <c r="I246" s="110">
        <v>50</v>
      </c>
      <c r="J246" s="110">
        <v>61</v>
      </c>
      <c r="K246" s="62">
        <f t="shared" si="79"/>
        <v>123</v>
      </c>
      <c r="L246" s="63">
        <v>55</v>
      </c>
      <c r="M246" s="63">
        <v>68</v>
      </c>
      <c r="N246" s="62">
        <f t="shared" si="80"/>
        <v>134</v>
      </c>
      <c r="O246" s="63">
        <v>55</v>
      </c>
      <c r="P246" s="63">
        <v>79</v>
      </c>
      <c r="Q246" s="62">
        <f t="shared" si="81"/>
        <v>132</v>
      </c>
      <c r="R246" s="63">
        <v>56</v>
      </c>
      <c r="S246" s="167">
        <v>76</v>
      </c>
    </row>
    <row r="247" spans="1:19" ht="37.5">
      <c r="A247" s="168"/>
      <c r="B247" s="206"/>
      <c r="C247" s="146" t="s">
        <v>299</v>
      </c>
      <c r="D247" s="132" t="s">
        <v>300</v>
      </c>
      <c r="E247" s="50">
        <f t="shared" si="75"/>
        <v>600</v>
      </c>
      <c r="F247" s="63">
        <f t="shared" si="76"/>
        <v>270</v>
      </c>
      <c r="G247" s="63">
        <f t="shared" si="77"/>
        <v>330</v>
      </c>
      <c r="H247" s="62">
        <f t="shared" si="78"/>
        <v>134</v>
      </c>
      <c r="I247" s="110">
        <v>60</v>
      </c>
      <c r="J247" s="110">
        <v>74</v>
      </c>
      <c r="K247" s="62">
        <f t="shared" si="79"/>
        <v>148</v>
      </c>
      <c r="L247" s="63">
        <v>70</v>
      </c>
      <c r="M247" s="63">
        <v>78</v>
      </c>
      <c r="N247" s="62">
        <f t="shared" si="80"/>
        <v>160</v>
      </c>
      <c r="O247" s="63">
        <v>70</v>
      </c>
      <c r="P247" s="63">
        <v>90</v>
      </c>
      <c r="Q247" s="62">
        <f t="shared" si="81"/>
        <v>158</v>
      </c>
      <c r="R247" s="63">
        <v>70</v>
      </c>
      <c r="S247" s="167">
        <v>88</v>
      </c>
    </row>
    <row r="248" spans="1:19" ht="37.5">
      <c r="A248" s="168"/>
      <c r="B248" s="206"/>
      <c r="C248" s="146" t="s">
        <v>336</v>
      </c>
      <c r="D248" s="132" t="s">
        <v>337</v>
      </c>
      <c r="E248" s="50">
        <f t="shared" si="75"/>
        <v>2000</v>
      </c>
      <c r="F248" s="63">
        <f t="shared" si="76"/>
        <v>890</v>
      </c>
      <c r="G248" s="63">
        <f t="shared" si="77"/>
        <v>1110</v>
      </c>
      <c r="H248" s="62">
        <f t="shared" si="78"/>
        <v>446</v>
      </c>
      <c r="I248" s="110">
        <v>200</v>
      </c>
      <c r="J248" s="110">
        <v>246</v>
      </c>
      <c r="K248" s="62">
        <f t="shared" si="79"/>
        <v>494</v>
      </c>
      <c r="L248" s="63">
        <v>215</v>
      </c>
      <c r="M248" s="63">
        <v>279</v>
      </c>
      <c r="N248" s="62">
        <f t="shared" si="80"/>
        <v>535</v>
      </c>
      <c r="O248" s="63">
        <v>240</v>
      </c>
      <c r="P248" s="63">
        <v>295</v>
      </c>
      <c r="Q248" s="62">
        <f t="shared" si="81"/>
        <v>525</v>
      </c>
      <c r="R248" s="63">
        <v>235</v>
      </c>
      <c r="S248" s="167">
        <v>290</v>
      </c>
    </row>
    <row r="249" spans="1:19" ht="56.25">
      <c r="A249" s="168"/>
      <c r="B249" s="206"/>
      <c r="C249" s="146" t="s">
        <v>338</v>
      </c>
      <c r="D249" s="132" t="s">
        <v>339</v>
      </c>
      <c r="E249" s="50">
        <f t="shared" si="75"/>
        <v>2000</v>
      </c>
      <c r="F249" s="63">
        <f t="shared" si="76"/>
        <v>891</v>
      </c>
      <c r="G249" s="63">
        <f t="shared" si="77"/>
        <v>1109</v>
      </c>
      <c r="H249" s="62">
        <f t="shared" si="78"/>
        <v>446</v>
      </c>
      <c r="I249" s="110">
        <v>200</v>
      </c>
      <c r="J249" s="110">
        <v>246</v>
      </c>
      <c r="K249" s="62">
        <f t="shared" si="79"/>
        <v>494</v>
      </c>
      <c r="L249" s="63">
        <v>215</v>
      </c>
      <c r="M249" s="63">
        <v>279</v>
      </c>
      <c r="N249" s="62">
        <f t="shared" si="80"/>
        <v>534</v>
      </c>
      <c r="O249" s="63">
        <v>240</v>
      </c>
      <c r="P249" s="63">
        <v>294</v>
      </c>
      <c r="Q249" s="62">
        <f t="shared" si="81"/>
        <v>526</v>
      </c>
      <c r="R249" s="63">
        <v>236</v>
      </c>
      <c r="S249" s="167">
        <v>290</v>
      </c>
    </row>
    <row r="250" spans="1:20" ht="18.75">
      <c r="A250" s="168">
        <v>26</v>
      </c>
      <c r="B250" s="206">
        <v>22</v>
      </c>
      <c r="C250" s="183"/>
      <c r="D250" s="105" t="s">
        <v>100</v>
      </c>
      <c r="E250" s="91">
        <f>SUM(E251:E261)</f>
        <v>6770</v>
      </c>
      <c r="F250" s="91">
        <f aca="true" t="shared" si="84" ref="F250:S250">SUM(F251:F261)</f>
        <v>2021</v>
      </c>
      <c r="G250" s="91">
        <f t="shared" si="84"/>
        <v>4749</v>
      </c>
      <c r="H250" s="91">
        <f t="shared" si="84"/>
        <v>1692</v>
      </c>
      <c r="I250" s="91">
        <f t="shared" si="84"/>
        <v>505</v>
      </c>
      <c r="J250" s="91">
        <f t="shared" si="84"/>
        <v>1187</v>
      </c>
      <c r="K250" s="91">
        <f t="shared" si="84"/>
        <v>1626</v>
      </c>
      <c r="L250" s="91">
        <f t="shared" si="84"/>
        <v>485</v>
      </c>
      <c r="M250" s="91">
        <f t="shared" si="84"/>
        <v>1141</v>
      </c>
      <c r="N250" s="91">
        <f t="shared" si="84"/>
        <v>1626</v>
      </c>
      <c r="O250" s="91">
        <f t="shared" si="84"/>
        <v>485</v>
      </c>
      <c r="P250" s="91">
        <f t="shared" si="84"/>
        <v>1141</v>
      </c>
      <c r="Q250" s="91">
        <f t="shared" si="84"/>
        <v>1826</v>
      </c>
      <c r="R250" s="91">
        <f t="shared" si="84"/>
        <v>546</v>
      </c>
      <c r="S250" s="165">
        <f t="shared" si="84"/>
        <v>1280</v>
      </c>
      <c r="T250" s="94" t="s">
        <v>356</v>
      </c>
    </row>
    <row r="251" spans="1:19" ht="37.5">
      <c r="A251" s="168"/>
      <c r="B251" s="206"/>
      <c r="C251" s="3" t="s">
        <v>329</v>
      </c>
      <c r="D251" s="113" t="s">
        <v>357</v>
      </c>
      <c r="E251" s="91">
        <f>F251+G251</f>
        <v>700</v>
      </c>
      <c r="F251" s="63">
        <f>I251+L251+O251+R251</f>
        <v>209</v>
      </c>
      <c r="G251" s="63">
        <f>J251+M251+P251+S251</f>
        <v>491</v>
      </c>
      <c r="H251" s="62">
        <f t="shared" si="78"/>
        <v>175</v>
      </c>
      <c r="I251" s="110">
        <v>52</v>
      </c>
      <c r="J251" s="110">
        <v>123</v>
      </c>
      <c r="K251" s="62">
        <f t="shared" si="79"/>
        <v>167</v>
      </c>
      <c r="L251" s="63">
        <v>50</v>
      </c>
      <c r="M251" s="63">
        <v>117</v>
      </c>
      <c r="N251" s="62">
        <f t="shared" si="80"/>
        <v>167</v>
      </c>
      <c r="O251" s="63">
        <v>50</v>
      </c>
      <c r="P251" s="63">
        <v>117</v>
      </c>
      <c r="Q251" s="62">
        <f t="shared" si="81"/>
        <v>191</v>
      </c>
      <c r="R251" s="63">
        <v>57</v>
      </c>
      <c r="S251" s="167">
        <v>134</v>
      </c>
    </row>
    <row r="252" spans="1:19" ht="37.5">
      <c r="A252" s="168"/>
      <c r="B252" s="206"/>
      <c r="C252" s="3" t="s">
        <v>331</v>
      </c>
      <c r="D252" s="113" t="s">
        <v>358</v>
      </c>
      <c r="E252" s="91">
        <f>F252+G252</f>
        <v>120</v>
      </c>
      <c r="F252" s="63">
        <f>I252+L252+O252+R252</f>
        <v>36</v>
      </c>
      <c r="G252" s="63">
        <f t="shared" si="77"/>
        <v>84</v>
      </c>
      <c r="H252" s="62">
        <f t="shared" si="78"/>
        <v>30</v>
      </c>
      <c r="I252" s="110">
        <v>9</v>
      </c>
      <c r="J252" s="110">
        <v>21</v>
      </c>
      <c r="K252" s="62">
        <f t="shared" si="79"/>
        <v>23</v>
      </c>
      <c r="L252" s="63">
        <v>7</v>
      </c>
      <c r="M252" s="63">
        <v>16</v>
      </c>
      <c r="N252" s="62">
        <f t="shared" si="80"/>
        <v>23</v>
      </c>
      <c r="O252" s="63">
        <v>7</v>
      </c>
      <c r="P252" s="63">
        <v>16</v>
      </c>
      <c r="Q252" s="62">
        <f t="shared" si="81"/>
        <v>44</v>
      </c>
      <c r="R252" s="63">
        <v>13</v>
      </c>
      <c r="S252" s="167">
        <v>31</v>
      </c>
    </row>
    <row r="253" spans="1:19" ht="37.5">
      <c r="A253" s="168"/>
      <c r="B253" s="206"/>
      <c r="C253" s="146" t="s">
        <v>305</v>
      </c>
      <c r="D253" s="133" t="s">
        <v>306</v>
      </c>
      <c r="E253" s="50">
        <f t="shared" si="75"/>
        <v>400</v>
      </c>
      <c r="F253" s="63">
        <f t="shared" si="76"/>
        <v>120</v>
      </c>
      <c r="G253" s="63">
        <f t="shared" si="77"/>
        <v>280</v>
      </c>
      <c r="H253" s="62">
        <f t="shared" si="78"/>
        <v>100</v>
      </c>
      <c r="I253" s="110">
        <v>30</v>
      </c>
      <c r="J253" s="110">
        <v>70</v>
      </c>
      <c r="K253" s="62">
        <f t="shared" si="79"/>
        <v>90</v>
      </c>
      <c r="L253" s="63">
        <v>27</v>
      </c>
      <c r="M253" s="63">
        <v>63</v>
      </c>
      <c r="N253" s="62">
        <f t="shared" si="80"/>
        <v>90</v>
      </c>
      <c r="O253" s="63">
        <v>27</v>
      </c>
      <c r="P253" s="63">
        <v>63</v>
      </c>
      <c r="Q253" s="62">
        <f t="shared" si="81"/>
        <v>120</v>
      </c>
      <c r="R253" s="63">
        <v>36</v>
      </c>
      <c r="S253" s="167">
        <v>84</v>
      </c>
    </row>
    <row r="254" spans="1:19" ht="37.5">
      <c r="A254" s="168"/>
      <c r="B254" s="206"/>
      <c r="C254" s="146" t="s">
        <v>275</v>
      </c>
      <c r="D254" s="133" t="s">
        <v>276</v>
      </c>
      <c r="E254" s="50">
        <f t="shared" si="75"/>
        <v>1500</v>
      </c>
      <c r="F254" s="63">
        <f t="shared" si="76"/>
        <v>448</v>
      </c>
      <c r="G254" s="63">
        <f t="shared" si="77"/>
        <v>1052</v>
      </c>
      <c r="H254" s="62">
        <f t="shared" si="78"/>
        <v>375</v>
      </c>
      <c r="I254" s="110">
        <v>112</v>
      </c>
      <c r="J254" s="110">
        <v>263</v>
      </c>
      <c r="K254" s="62">
        <f t="shared" si="79"/>
        <v>365</v>
      </c>
      <c r="L254" s="63">
        <v>109</v>
      </c>
      <c r="M254" s="63">
        <v>256</v>
      </c>
      <c r="N254" s="62">
        <f t="shared" si="80"/>
        <v>365</v>
      </c>
      <c r="O254" s="63">
        <v>109</v>
      </c>
      <c r="P254" s="63">
        <v>256</v>
      </c>
      <c r="Q254" s="62">
        <f t="shared" si="81"/>
        <v>395</v>
      </c>
      <c r="R254" s="63">
        <v>118</v>
      </c>
      <c r="S254" s="167">
        <v>277</v>
      </c>
    </row>
    <row r="255" spans="1:19" ht="37.5">
      <c r="A255" s="168"/>
      <c r="B255" s="206"/>
      <c r="C255" s="146" t="s">
        <v>321</v>
      </c>
      <c r="D255" s="133" t="s">
        <v>322</v>
      </c>
      <c r="E255" s="50">
        <f t="shared" si="75"/>
        <v>50</v>
      </c>
      <c r="F255" s="63">
        <f t="shared" si="76"/>
        <v>14</v>
      </c>
      <c r="G255" s="63">
        <f t="shared" si="77"/>
        <v>36</v>
      </c>
      <c r="H255" s="62">
        <f t="shared" si="78"/>
        <v>12</v>
      </c>
      <c r="I255" s="110">
        <v>3</v>
      </c>
      <c r="J255" s="110">
        <v>9</v>
      </c>
      <c r="K255" s="62">
        <f t="shared" si="79"/>
        <v>10</v>
      </c>
      <c r="L255" s="63">
        <v>3</v>
      </c>
      <c r="M255" s="63">
        <v>7</v>
      </c>
      <c r="N255" s="62">
        <f t="shared" si="80"/>
        <v>10</v>
      </c>
      <c r="O255" s="63">
        <v>3</v>
      </c>
      <c r="P255" s="63">
        <v>7</v>
      </c>
      <c r="Q255" s="62">
        <f t="shared" si="81"/>
        <v>18</v>
      </c>
      <c r="R255" s="63">
        <v>5</v>
      </c>
      <c r="S255" s="167">
        <v>13</v>
      </c>
    </row>
    <row r="256" spans="1:19" ht="37.5">
      <c r="A256" s="168"/>
      <c r="B256" s="206"/>
      <c r="C256" s="146" t="s">
        <v>289</v>
      </c>
      <c r="D256" s="133" t="s">
        <v>290</v>
      </c>
      <c r="E256" s="50">
        <f t="shared" si="75"/>
        <v>150</v>
      </c>
      <c r="F256" s="63">
        <f t="shared" si="76"/>
        <v>44</v>
      </c>
      <c r="G256" s="63">
        <f t="shared" si="77"/>
        <v>106</v>
      </c>
      <c r="H256" s="62">
        <f t="shared" si="78"/>
        <v>37</v>
      </c>
      <c r="I256" s="110">
        <v>11</v>
      </c>
      <c r="J256" s="110">
        <v>26</v>
      </c>
      <c r="K256" s="62">
        <f t="shared" si="79"/>
        <v>35</v>
      </c>
      <c r="L256" s="63">
        <v>10</v>
      </c>
      <c r="M256" s="63">
        <v>25</v>
      </c>
      <c r="N256" s="62">
        <f t="shared" si="80"/>
        <v>35</v>
      </c>
      <c r="O256" s="63">
        <v>10</v>
      </c>
      <c r="P256" s="63">
        <v>25</v>
      </c>
      <c r="Q256" s="62">
        <f t="shared" si="81"/>
        <v>43</v>
      </c>
      <c r="R256" s="63">
        <v>13</v>
      </c>
      <c r="S256" s="167">
        <v>30</v>
      </c>
    </row>
    <row r="257" spans="1:19" s="93" customFormat="1" ht="93.75">
      <c r="A257" s="168"/>
      <c r="B257" s="206"/>
      <c r="C257" s="146" t="s">
        <v>291</v>
      </c>
      <c r="D257" s="133" t="s">
        <v>292</v>
      </c>
      <c r="E257" s="50">
        <f t="shared" si="75"/>
        <v>1600</v>
      </c>
      <c r="F257" s="63">
        <f t="shared" si="76"/>
        <v>480</v>
      </c>
      <c r="G257" s="63">
        <f t="shared" si="77"/>
        <v>1120</v>
      </c>
      <c r="H257" s="62">
        <f t="shared" si="78"/>
        <v>400</v>
      </c>
      <c r="I257" s="110">
        <v>120</v>
      </c>
      <c r="J257" s="110">
        <v>280</v>
      </c>
      <c r="K257" s="62">
        <f t="shared" si="79"/>
        <v>390</v>
      </c>
      <c r="L257" s="63">
        <v>117</v>
      </c>
      <c r="M257" s="63">
        <v>273</v>
      </c>
      <c r="N257" s="62">
        <f t="shared" si="80"/>
        <v>390</v>
      </c>
      <c r="O257" s="63">
        <v>117</v>
      </c>
      <c r="P257" s="63">
        <v>273</v>
      </c>
      <c r="Q257" s="62">
        <f t="shared" si="81"/>
        <v>420</v>
      </c>
      <c r="R257" s="63">
        <v>126</v>
      </c>
      <c r="S257" s="167">
        <v>294</v>
      </c>
    </row>
    <row r="258" spans="1:19" s="93" customFormat="1" ht="37.5">
      <c r="A258" s="168"/>
      <c r="B258" s="206"/>
      <c r="C258" s="146" t="s">
        <v>293</v>
      </c>
      <c r="D258" s="133" t="s">
        <v>294</v>
      </c>
      <c r="E258" s="50">
        <f t="shared" si="75"/>
        <v>70</v>
      </c>
      <c r="F258" s="63">
        <f t="shared" si="76"/>
        <v>19</v>
      </c>
      <c r="G258" s="63">
        <f t="shared" si="77"/>
        <v>51</v>
      </c>
      <c r="H258" s="62">
        <f t="shared" si="78"/>
        <v>17</v>
      </c>
      <c r="I258" s="110">
        <v>5</v>
      </c>
      <c r="J258" s="110">
        <v>12</v>
      </c>
      <c r="K258" s="62">
        <f t="shared" si="79"/>
        <v>16</v>
      </c>
      <c r="L258" s="63">
        <v>4</v>
      </c>
      <c r="M258" s="63">
        <v>12</v>
      </c>
      <c r="N258" s="62">
        <f t="shared" si="80"/>
        <v>16</v>
      </c>
      <c r="O258" s="63">
        <v>4</v>
      </c>
      <c r="P258" s="63">
        <v>12</v>
      </c>
      <c r="Q258" s="62">
        <f t="shared" si="81"/>
        <v>21</v>
      </c>
      <c r="R258" s="63">
        <v>6</v>
      </c>
      <c r="S258" s="167">
        <v>15</v>
      </c>
    </row>
    <row r="259" spans="1:19" s="93" customFormat="1" ht="56.25">
      <c r="A259" s="168"/>
      <c r="B259" s="206"/>
      <c r="C259" s="146" t="s">
        <v>295</v>
      </c>
      <c r="D259" s="133" t="s">
        <v>296</v>
      </c>
      <c r="E259" s="50">
        <f t="shared" si="75"/>
        <v>80</v>
      </c>
      <c r="F259" s="63">
        <f t="shared" si="76"/>
        <v>22</v>
      </c>
      <c r="G259" s="63">
        <f t="shared" si="77"/>
        <v>58</v>
      </c>
      <c r="H259" s="62">
        <f t="shared" si="78"/>
        <v>19</v>
      </c>
      <c r="I259" s="110">
        <v>5</v>
      </c>
      <c r="J259" s="110">
        <v>14</v>
      </c>
      <c r="K259" s="62">
        <f t="shared" si="79"/>
        <v>18</v>
      </c>
      <c r="L259" s="63">
        <v>5</v>
      </c>
      <c r="M259" s="63">
        <v>13</v>
      </c>
      <c r="N259" s="62">
        <f t="shared" si="80"/>
        <v>18</v>
      </c>
      <c r="O259" s="63">
        <v>5</v>
      </c>
      <c r="P259" s="63">
        <v>13</v>
      </c>
      <c r="Q259" s="62">
        <f t="shared" si="81"/>
        <v>25</v>
      </c>
      <c r="R259" s="63">
        <v>7</v>
      </c>
      <c r="S259" s="167">
        <v>18</v>
      </c>
    </row>
    <row r="260" spans="1:19" s="93" customFormat="1" ht="37.5">
      <c r="A260" s="168"/>
      <c r="B260" s="206"/>
      <c r="C260" s="146" t="s">
        <v>297</v>
      </c>
      <c r="D260" s="133" t="s">
        <v>298</v>
      </c>
      <c r="E260" s="50">
        <f t="shared" si="75"/>
        <v>100</v>
      </c>
      <c r="F260" s="63">
        <f t="shared" si="76"/>
        <v>29</v>
      </c>
      <c r="G260" s="63">
        <f t="shared" si="77"/>
        <v>71</v>
      </c>
      <c r="H260" s="62">
        <f t="shared" si="78"/>
        <v>27</v>
      </c>
      <c r="I260" s="110">
        <v>8</v>
      </c>
      <c r="J260" s="110">
        <v>19</v>
      </c>
      <c r="K260" s="62">
        <f t="shared" si="79"/>
        <v>22</v>
      </c>
      <c r="L260" s="63">
        <v>6</v>
      </c>
      <c r="M260" s="63">
        <v>16</v>
      </c>
      <c r="N260" s="62">
        <f t="shared" si="80"/>
        <v>22</v>
      </c>
      <c r="O260" s="63">
        <v>6</v>
      </c>
      <c r="P260" s="63">
        <v>16</v>
      </c>
      <c r="Q260" s="62">
        <f t="shared" si="81"/>
        <v>29</v>
      </c>
      <c r="R260" s="63">
        <v>9</v>
      </c>
      <c r="S260" s="167">
        <v>20</v>
      </c>
    </row>
    <row r="261" spans="1:19" s="93" customFormat="1" ht="37.5">
      <c r="A261" s="168"/>
      <c r="B261" s="206"/>
      <c r="C261" s="147" t="s">
        <v>336</v>
      </c>
      <c r="D261" s="134" t="s">
        <v>337</v>
      </c>
      <c r="E261" s="91">
        <f t="shared" si="75"/>
        <v>2000</v>
      </c>
      <c r="F261" s="63">
        <f t="shared" si="76"/>
        <v>600</v>
      </c>
      <c r="G261" s="63">
        <f t="shared" si="77"/>
        <v>1400</v>
      </c>
      <c r="H261" s="62">
        <f t="shared" si="78"/>
        <v>500</v>
      </c>
      <c r="I261" s="110">
        <v>150</v>
      </c>
      <c r="J261" s="110">
        <v>350</v>
      </c>
      <c r="K261" s="62">
        <f t="shared" si="79"/>
        <v>490</v>
      </c>
      <c r="L261" s="63">
        <v>147</v>
      </c>
      <c r="M261" s="63">
        <v>343</v>
      </c>
      <c r="N261" s="62">
        <f t="shared" si="80"/>
        <v>490</v>
      </c>
      <c r="O261" s="63">
        <v>147</v>
      </c>
      <c r="P261" s="63">
        <v>343</v>
      </c>
      <c r="Q261" s="62">
        <f t="shared" si="81"/>
        <v>520</v>
      </c>
      <c r="R261" s="63">
        <v>156</v>
      </c>
      <c r="S261" s="167">
        <v>364</v>
      </c>
    </row>
    <row r="262" spans="1:19" s="93" customFormat="1" ht="37.5">
      <c r="A262" s="168">
        <v>27</v>
      </c>
      <c r="B262" s="206">
        <v>23</v>
      </c>
      <c r="C262" s="183"/>
      <c r="D262" s="105" t="s">
        <v>95</v>
      </c>
      <c r="E262" s="91">
        <f>SUM(E263:E276)</f>
        <v>19900</v>
      </c>
      <c r="F262" s="91">
        <f aca="true" t="shared" si="85" ref="F262:S262">SUM(F263:F276)</f>
        <v>4836</v>
      </c>
      <c r="G262" s="91">
        <f t="shared" si="85"/>
        <v>15064</v>
      </c>
      <c r="H262" s="91">
        <f t="shared" si="85"/>
        <v>4530</v>
      </c>
      <c r="I262" s="91">
        <f t="shared" si="85"/>
        <v>1102</v>
      </c>
      <c r="J262" s="91">
        <f t="shared" si="85"/>
        <v>3428</v>
      </c>
      <c r="K262" s="91">
        <f t="shared" si="85"/>
        <v>4530</v>
      </c>
      <c r="L262" s="91">
        <f t="shared" si="85"/>
        <v>1102</v>
      </c>
      <c r="M262" s="91">
        <f t="shared" si="85"/>
        <v>3428</v>
      </c>
      <c r="N262" s="91">
        <f t="shared" si="85"/>
        <v>4730</v>
      </c>
      <c r="O262" s="91">
        <f t="shared" si="85"/>
        <v>1150</v>
      </c>
      <c r="P262" s="91">
        <f t="shared" si="85"/>
        <v>3580</v>
      </c>
      <c r="Q262" s="91">
        <f t="shared" si="85"/>
        <v>6110</v>
      </c>
      <c r="R262" s="91">
        <f t="shared" si="85"/>
        <v>1482</v>
      </c>
      <c r="S262" s="165">
        <f t="shared" si="85"/>
        <v>4628</v>
      </c>
    </row>
    <row r="263" spans="1:19" s="93" customFormat="1" ht="37.5">
      <c r="A263" s="168"/>
      <c r="B263" s="206"/>
      <c r="C263" s="144" t="s">
        <v>329</v>
      </c>
      <c r="D263" s="112" t="s">
        <v>330</v>
      </c>
      <c r="E263" s="91">
        <f t="shared" si="75"/>
        <v>2000</v>
      </c>
      <c r="F263" s="63">
        <f t="shared" si="76"/>
        <v>485</v>
      </c>
      <c r="G263" s="63">
        <f t="shared" si="77"/>
        <v>1515</v>
      </c>
      <c r="H263" s="62">
        <f t="shared" si="78"/>
        <v>100</v>
      </c>
      <c r="I263" s="110">
        <v>25</v>
      </c>
      <c r="J263" s="110">
        <v>75</v>
      </c>
      <c r="K263" s="62">
        <f t="shared" si="79"/>
        <v>100</v>
      </c>
      <c r="L263" s="63">
        <v>25</v>
      </c>
      <c r="M263" s="63">
        <v>75</v>
      </c>
      <c r="N263" s="62">
        <f t="shared" si="80"/>
        <v>100</v>
      </c>
      <c r="O263" s="63">
        <v>25</v>
      </c>
      <c r="P263" s="63">
        <v>75</v>
      </c>
      <c r="Q263" s="62">
        <f t="shared" si="81"/>
        <v>1700</v>
      </c>
      <c r="R263" s="63">
        <v>410</v>
      </c>
      <c r="S263" s="167">
        <v>1290</v>
      </c>
    </row>
    <row r="264" spans="1:19" s="93" customFormat="1" ht="37.5">
      <c r="A264" s="168"/>
      <c r="B264" s="206"/>
      <c r="C264" s="182" t="s">
        <v>331</v>
      </c>
      <c r="D264" s="113" t="s">
        <v>332</v>
      </c>
      <c r="E264" s="91">
        <f t="shared" si="75"/>
        <v>300</v>
      </c>
      <c r="F264" s="63">
        <f t="shared" si="76"/>
        <v>71</v>
      </c>
      <c r="G264" s="63">
        <f t="shared" si="77"/>
        <v>229</v>
      </c>
      <c r="H264" s="62">
        <f t="shared" si="78"/>
        <v>30</v>
      </c>
      <c r="I264" s="110">
        <v>7</v>
      </c>
      <c r="J264" s="110">
        <v>23</v>
      </c>
      <c r="K264" s="62">
        <f t="shared" si="79"/>
        <v>30</v>
      </c>
      <c r="L264" s="63">
        <v>7</v>
      </c>
      <c r="M264" s="63">
        <v>23</v>
      </c>
      <c r="N264" s="62">
        <f t="shared" si="80"/>
        <v>230</v>
      </c>
      <c r="O264" s="63">
        <v>55</v>
      </c>
      <c r="P264" s="63">
        <v>175</v>
      </c>
      <c r="Q264" s="62">
        <f t="shared" si="81"/>
        <v>10</v>
      </c>
      <c r="R264" s="63">
        <v>2</v>
      </c>
      <c r="S264" s="167">
        <v>8</v>
      </c>
    </row>
    <row r="265" spans="1:19" s="93" customFormat="1" ht="37.5">
      <c r="A265" s="168"/>
      <c r="B265" s="206"/>
      <c r="C265" s="141" t="s">
        <v>267</v>
      </c>
      <c r="D265" s="125" t="s">
        <v>268</v>
      </c>
      <c r="E265" s="91">
        <f t="shared" si="75"/>
        <v>200</v>
      </c>
      <c r="F265" s="63">
        <f t="shared" si="76"/>
        <v>60</v>
      </c>
      <c r="G265" s="63">
        <f t="shared" si="77"/>
        <v>140</v>
      </c>
      <c r="H265" s="62">
        <f t="shared" si="78"/>
        <v>50</v>
      </c>
      <c r="I265" s="110">
        <v>15</v>
      </c>
      <c r="J265" s="110">
        <v>35</v>
      </c>
      <c r="K265" s="62">
        <f t="shared" si="79"/>
        <v>50</v>
      </c>
      <c r="L265" s="63">
        <v>15</v>
      </c>
      <c r="M265" s="63">
        <v>35</v>
      </c>
      <c r="N265" s="62">
        <f t="shared" si="80"/>
        <v>50</v>
      </c>
      <c r="O265" s="63">
        <v>15</v>
      </c>
      <c r="P265" s="63">
        <v>35</v>
      </c>
      <c r="Q265" s="62">
        <f t="shared" si="81"/>
        <v>50</v>
      </c>
      <c r="R265" s="63">
        <v>15</v>
      </c>
      <c r="S265" s="167">
        <v>35</v>
      </c>
    </row>
    <row r="266" spans="1:19" s="93" customFormat="1" ht="37.5">
      <c r="A266" s="168"/>
      <c r="B266" s="206"/>
      <c r="C266" s="141" t="s">
        <v>305</v>
      </c>
      <c r="D266" s="125" t="s">
        <v>306</v>
      </c>
      <c r="E266" s="91">
        <f t="shared" si="75"/>
        <v>2000</v>
      </c>
      <c r="F266" s="63">
        <f t="shared" si="76"/>
        <v>480</v>
      </c>
      <c r="G266" s="63">
        <f t="shared" si="77"/>
        <v>1520</v>
      </c>
      <c r="H266" s="62">
        <f t="shared" si="78"/>
        <v>500</v>
      </c>
      <c r="I266" s="110">
        <v>120</v>
      </c>
      <c r="J266" s="110">
        <v>380</v>
      </c>
      <c r="K266" s="62">
        <f t="shared" si="79"/>
        <v>500</v>
      </c>
      <c r="L266" s="63">
        <v>120</v>
      </c>
      <c r="M266" s="63">
        <v>380</v>
      </c>
      <c r="N266" s="62">
        <f t="shared" si="80"/>
        <v>500</v>
      </c>
      <c r="O266" s="63">
        <v>120</v>
      </c>
      <c r="P266" s="63">
        <v>380</v>
      </c>
      <c r="Q266" s="62">
        <f t="shared" si="81"/>
        <v>500</v>
      </c>
      <c r="R266" s="63">
        <v>120</v>
      </c>
      <c r="S266" s="167">
        <v>380</v>
      </c>
    </row>
    <row r="267" spans="1:19" s="93" customFormat="1" ht="37.5">
      <c r="A267" s="168"/>
      <c r="B267" s="206"/>
      <c r="C267" s="141" t="s">
        <v>275</v>
      </c>
      <c r="D267" s="125" t="s">
        <v>276</v>
      </c>
      <c r="E267" s="91">
        <f t="shared" si="75"/>
        <v>4000</v>
      </c>
      <c r="F267" s="63">
        <f t="shared" si="76"/>
        <v>1000</v>
      </c>
      <c r="G267" s="63">
        <f t="shared" si="77"/>
        <v>3000</v>
      </c>
      <c r="H267" s="62">
        <f t="shared" si="78"/>
        <v>1000</v>
      </c>
      <c r="I267" s="110">
        <v>250</v>
      </c>
      <c r="J267" s="110">
        <v>750</v>
      </c>
      <c r="K267" s="62">
        <f t="shared" si="79"/>
        <v>1000</v>
      </c>
      <c r="L267" s="63">
        <v>250</v>
      </c>
      <c r="M267" s="63">
        <v>750</v>
      </c>
      <c r="N267" s="62">
        <f t="shared" si="80"/>
        <v>1000</v>
      </c>
      <c r="O267" s="63">
        <v>250</v>
      </c>
      <c r="P267" s="63">
        <v>750</v>
      </c>
      <c r="Q267" s="62">
        <f t="shared" si="81"/>
        <v>1000</v>
      </c>
      <c r="R267" s="63">
        <v>250</v>
      </c>
      <c r="S267" s="167">
        <v>750</v>
      </c>
    </row>
    <row r="268" spans="1:19" s="93" customFormat="1" ht="37.5">
      <c r="A268" s="168"/>
      <c r="B268" s="206"/>
      <c r="C268" s="141" t="s">
        <v>321</v>
      </c>
      <c r="D268" s="125" t="s">
        <v>322</v>
      </c>
      <c r="E268" s="91">
        <f t="shared" si="75"/>
        <v>2000</v>
      </c>
      <c r="F268" s="63">
        <f t="shared" si="76"/>
        <v>480</v>
      </c>
      <c r="G268" s="63">
        <f t="shared" si="77"/>
        <v>1520</v>
      </c>
      <c r="H268" s="62">
        <f t="shared" si="78"/>
        <v>500</v>
      </c>
      <c r="I268" s="110">
        <v>120</v>
      </c>
      <c r="J268" s="110">
        <v>380</v>
      </c>
      <c r="K268" s="62">
        <f t="shared" si="79"/>
        <v>500</v>
      </c>
      <c r="L268" s="63">
        <v>120</v>
      </c>
      <c r="M268" s="63">
        <v>380</v>
      </c>
      <c r="N268" s="62">
        <f t="shared" si="80"/>
        <v>500</v>
      </c>
      <c r="O268" s="63">
        <v>120</v>
      </c>
      <c r="P268" s="63">
        <v>380</v>
      </c>
      <c r="Q268" s="62">
        <f t="shared" si="81"/>
        <v>500</v>
      </c>
      <c r="R268" s="63">
        <v>120</v>
      </c>
      <c r="S268" s="167">
        <v>380</v>
      </c>
    </row>
    <row r="269" spans="1:19" s="93" customFormat="1" ht="37.5">
      <c r="A269" s="168"/>
      <c r="B269" s="206"/>
      <c r="C269" s="141" t="s">
        <v>289</v>
      </c>
      <c r="D269" s="125" t="s">
        <v>290</v>
      </c>
      <c r="E269" s="91">
        <f t="shared" si="75"/>
        <v>500</v>
      </c>
      <c r="F269" s="63">
        <f t="shared" si="76"/>
        <v>120</v>
      </c>
      <c r="G269" s="63">
        <f t="shared" si="77"/>
        <v>380</v>
      </c>
      <c r="H269" s="62">
        <f t="shared" si="78"/>
        <v>125</v>
      </c>
      <c r="I269" s="110">
        <v>30</v>
      </c>
      <c r="J269" s="110">
        <v>95</v>
      </c>
      <c r="K269" s="62">
        <f t="shared" si="79"/>
        <v>125</v>
      </c>
      <c r="L269" s="63">
        <v>30</v>
      </c>
      <c r="M269" s="63">
        <v>95</v>
      </c>
      <c r="N269" s="62">
        <f t="shared" si="80"/>
        <v>125</v>
      </c>
      <c r="O269" s="63">
        <v>30</v>
      </c>
      <c r="P269" s="63">
        <v>95</v>
      </c>
      <c r="Q269" s="62">
        <f t="shared" si="81"/>
        <v>125</v>
      </c>
      <c r="R269" s="63">
        <v>30</v>
      </c>
      <c r="S269" s="167">
        <v>95</v>
      </c>
    </row>
    <row r="270" spans="1:19" s="93" customFormat="1" ht="37.5">
      <c r="A270" s="168"/>
      <c r="B270" s="206"/>
      <c r="C270" s="141" t="s">
        <v>319</v>
      </c>
      <c r="D270" s="125" t="s">
        <v>320</v>
      </c>
      <c r="E270" s="91">
        <f t="shared" si="75"/>
        <v>700</v>
      </c>
      <c r="F270" s="63">
        <f t="shared" si="76"/>
        <v>180</v>
      </c>
      <c r="G270" s="63">
        <f t="shared" si="77"/>
        <v>520</v>
      </c>
      <c r="H270" s="62">
        <f t="shared" si="78"/>
        <v>175</v>
      </c>
      <c r="I270" s="110">
        <v>45</v>
      </c>
      <c r="J270" s="110">
        <v>130</v>
      </c>
      <c r="K270" s="62">
        <f t="shared" si="79"/>
        <v>175</v>
      </c>
      <c r="L270" s="63">
        <v>45</v>
      </c>
      <c r="M270" s="63">
        <v>130</v>
      </c>
      <c r="N270" s="62">
        <f t="shared" si="80"/>
        <v>175</v>
      </c>
      <c r="O270" s="63">
        <v>45</v>
      </c>
      <c r="P270" s="63">
        <v>130</v>
      </c>
      <c r="Q270" s="62">
        <f t="shared" si="81"/>
        <v>175</v>
      </c>
      <c r="R270" s="63">
        <v>45</v>
      </c>
      <c r="S270" s="167">
        <v>130</v>
      </c>
    </row>
    <row r="271" spans="1:19" s="93" customFormat="1" ht="93.75">
      <c r="A271" s="168"/>
      <c r="B271" s="206"/>
      <c r="C271" s="141" t="s">
        <v>291</v>
      </c>
      <c r="D271" s="125" t="s">
        <v>292</v>
      </c>
      <c r="E271" s="91">
        <f t="shared" si="75"/>
        <v>2000</v>
      </c>
      <c r="F271" s="63">
        <f t="shared" si="76"/>
        <v>480</v>
      </c>
      <c r="G271" s="63">
        <f t="shared" si="77"/>
        <v>1520</v>
      </c>
      <c r="H271" s="62">
        <f t="shared" si="78"/>
        <v>500</v>
      </c>
      <c r="I271" s="110">
        <v>120</v>
      </c>
      <c r="J271" s="110">
        <v>380</v>
      </c>
      <c r="K271" s="62">
        <f t="shared" si="79"/>
        <v>500</v>
      </c>
      <c r="L271" s="63">
        <v>120</v>
      </c>
      <c r="M271" s="63">
        <v>380</v>
      </c>
      <c r="N271" s="62">
        <f t="shared" si="80"/>
        <v>500</v>
      </c>
      <c r="O271" s="63">
        <v>120</v>
      </c>
      <c r="P271" s="63">
        <v>380</v>
      </c>
      <c r="Q271" s="62">
        <f t="shared" si="81"/>
        <v>500</v>
      </c>
      <c r="R271" s="63">
        <v>120</v>
      </c>
      <c r="S271" s="167">
        <v>380</v>
      </c>
    </row>
    <row r="272" spans="1:19" s="93" customFormat="1" ht="37.5">
      <c r="A272" s="168"/>
      <c r="B272" s="206"/>
      <c r="C272" s="141" t="s">
        <v>293</v>
      </c>
      <c r="D272" s="125" t="s">
        <v>294</v>
      </c>
      <c r="E272" s="91">
        <f t="shared" si="75"/>
        <v>1500</v>
      </c>
      <c r="F272" s="63">
        <f t="shared" si="76"/>
        <v>360</v>
      </c>
      <c r="G272" s="63">
        <f t="shared" si="77"/>
        <v>1140</v>
      </c>
      <c r="H272" s="62">
        <f t="shared" si="78"/>
        <v>375</v>
      </c>
      <c r="I272" s="110">
        <v>90</v>
      </c>
      <c r="J272" s="110">
        <v>285</v>
      </c>
      <c r="K272" s="62">
        <f t="shared" si="79"/>
        <v>375</v>
      </c>
      <c r="L272" s="63">
        <v>90</v>
      </c>
      <c r="M272" s="63">
        <v>285</v>
      </c>
      <c r="N272" s="62">
        <f t="shared" si="80"/>
        <v>375</v>
      </c>
      <c r="O272" s="63">
        <v>90</v>
      </c>
      <c r="P272" s="63">
        <v>285</v>
      </c>
      <c r="Q272" s="62">
        <f t="shared" si="81"/>
        <v>375</v>
      </c>
      <c r="R272" s="63">
        <v>90</v>
      </c>
      <c r="S272" s="167">
        <v>285</v>
      </c>
    </row>
    <row r="273" spans="1:19" s="93" customFormat="1" ht="37.5">
      <c r="A273" s="168"/>
      <c r="B273" s="206"/>
      <c r="C273" s="141" t="s">
        <v>297</v>
      </c>
      <c r="D273" s="125" t="s">
        <v>298</v>
      </c>
      <c r="E273" s="91">
        <f t="shared" si="75"/>
        <v>100</v>
      </c>
      <c r="F273" s="63">
        <f t="shared" si="76"/>
        <v>20</v>
      </c>
      <c r="G273" s="63">
        <f t="shared" si="77"/>
        <v>80</v>
      </c>
      <c r="H273" s="62">
        <f t="shared" si="78"/>
        <v>25</v>
      </c>
      <c r="I273" s="110">
        <v>5</v>
      </c>
      <c r="J273" s="110">
        <v>20</v>
      </c>
      <c r="K273" s="62">
        <f t="shared" si="79"/>
        <v>25</v>
      </c>
      <c r="L273" s="63">
        <v>5</v>
      </c>
      <c r="M273" s="63">
        <v>20</v>
      </c>
      <c r="N273" s="62">
        <f t="shared" si="80"/>
        <v>25</v>
      </c>
      <c r="O273" s="63">
        <v>5</v>
      </c>
      <c r="P273" s="63">
        <v>20</v>
      </c>
      <c r="Q273" s="62">
        <f t="shared" si="81"/>
        <v>25</v>
      </c>
      <c r="R273" s="63">
        <v>5</v>
      </c>
      <c r="S273" s="167">
        <v>20</v>
      </c>
    </row>
    <row r="274" spans="1:19" s="93" customFormat="1" ht="37.5">
      <c r="A274" s="168"/>
      <c r="B274" s="206"/>
      <c r="C274" s="141" t="s">
        <v>299</v>
      </c>
      <c r="D274" s="125" t="s">
        <v>300</v>
      </c>
      <c r="E274" s="91">
        <f t="shared" si="75"/>
        <v>100</v>
      </c>
      <c r="F274" s="63">
        <f t="shared" si="76"/>
        <v>20</v>
      </c>
      <c r="G274" s="63">
        <f t="shared" si="77"/>
        <v>80</v>
      </c>
      <c r="H274" s="62">
        <f t="shared" si="78"/>
        <v>25</v>
      </c>
      <c r="I274" s="110">
        <v>5</v>
      </c>
      <c r="J274" s="110">
        <v>20</v>
      </c>
      <c r="K274" s="62">
        <f t="shared" si="79"/>
        <v>25</v>
      </c>
      <c r="L274" s="63">
        <v>5</v>
      </c>
      <c r="M274" s="63">
        <v>20</v>
      </c>
      <c r="N274" s="62">
        <f t="shared" si="80"/>
        <v>25</v>
      </c>
      <c r="O274" s="63">
        <v>5</v>
      </c>
      <c r="P274" s="63">
        <v>20</v>
      </c>
      <c r="Q274" s="62">
        <f t="shared" si="81"/>
        <v>25</v>
      </c>
      <c r="R274" s="63">
        <v>5</v>
      </c>
      <c r="S274" s="167">
        <v>20</v>
      </c>
    </row>
    <row r="275" spans="1:19" s="93" customFormat="1" ht="37.5">
      <c r="A275" s="168"/>
      <c r="B275" s="206"/>
      <c r="C275" s="141" t="s">
        <v>336</v>
      </c>
      <c r="D275" s="125" t="s">
        <v>337</v>
      </c>
      <c r="E275" s="91">
        <f t="shared" si="75"/>
        <v>2500</v>
      </c>
      <c r="F275" s="63">
        <f t="shared" si="76"/>
        <v>600</v>
      </c>
      <c r="G275" s="63">
        <f t="shared" si="77"/>
        <v>1900</v>
      </c>
      <c r="H275" s="62">
        <f t="shared" si="78"/>
        <v>625</v>
      </c>
      <c r="I275" s="110">
        <v>150</v>
      </c>
      <c r="J275" s="110">
        <v>475</v>
      </c>
      <c r="K275" s="62">
        <f t="shared" si="79"/>
        <v>625</v>
      </c>
      <c r="L275" s="63">
        <v>150</v>
      </c>
      <c r="M275" s="63">
        <v>475</v>
      </c>
      <c r="N275" s="62">
        <f t="shared" si="80"/>
        <v>625</v>
      </c>
      <c r="O275" s="63">
        <v>150</v>
      </c>
      <c r="P275" s="63">
        <v>475</v>
      </c>
      <c r="Q275" s="62">
        <f t="shared" si="81"/>
        <v>625</v>
      </c>
      <c r="R275" s="63">
        <v>150</v>
      </c>
      <c r="S275" s="167">
        <v>475</v>
      </c>
    </row>
    <row r="276" spans="1:19" s="93" customFormat="1" ht="56.25">
      <c r="A276" s="168"/>
      <c r="B276" s="206"/>
      <c r="C276" s="141" t="s">
        <v>338</v>
      </c>
      <c r="D276" s="125" t="s">
        <v>339</v>
      </c>
      <c r="E276" s="91">
        <f t="shared" si="75"/>
        <v>2000</v>
      </c>
      <c r="F276" s="63">
        <f t="shared" si="76"/>
        <v>480</v>
      </c>
      <c r="G276" s="63">
        <f t="shared" si="77"/>
        <v>1520</v>
      </c>
      <c r="H276" s="62">
        <f t="shared" si="78"/>
        <v>500</v>
      </c>
      <c r="I276" s="110">
        <v>120</v>
      </c>
      <c r="J276" s="110">
        <v>380</v>
      </c>
      <c r="K276" s="62">
        <f t="shared" si="79"/>
        <v>500</v>
      </c>
      <c r="L276" s="63">
        <v>120</v>
      </c>
      <c r="M276" s="63">
        <v>380</v>
      </c>
      <c r="N276" s="62">
        <f t="shared" si="80"/>
        <v>500</v>
      </c>
      <c r="O276" s="63">
        <v>120</v>
      </c>
      <c r="P276" s="63">
        <v>380</v>
      </c>
      <c r="Q276" s="62">
        <f t="shared" si="81"/>
        <v>500</v>
      </c>
      <c r="R276" s="63">
        <v>120</v>
      </c>
      <c r="S276" s="167">
        <v>380</v>
      </c>
    </row>
    <row r="277" spans="1:19" s="93" customFormat="1" ht="37.5">
      <c r="A277" s="168">
        <v>28</v>
      </c>
      <c r="B277" s="206">
        <v>25</v>
      </c>
      <c r="C277" s="183"/>
      <c r="D277" s="105" t="s">
        <v>46</v>
      </c>
      <c r="E277" s="91">
        <f>SUM(E278:E292)</f>
        <v>25750</v>
      </c>
      <c r="F277" s="91">
        <f aca="true" t="shared" si="86" ref="F277:S277">SUM(F278:F292)</f>
        <v>8374</v>
      </c>
      <c r="G277" s="91">
        <f t="shared" si="86"/>
        <v>17376</v>
      </c>
      <c r="H277" s="91">
        <f t="shared" si="86"/>
        <v>5708</v>
      </c>
      <c r="I277" s="91">
        <f t="shared" si="86"/>
        <v>1860.4</v>
      </c>
      <c r="J277" s="91">
        <f t="shared" si="86"/>
        <v>3847.6</v>
      </c>
      <c r="K277" s="91">
        <f t="shared" si="86"/>
        <v>6607</v>
      </c>
      <c r="L277" s="91">
        <f t="shared" si="86"/>
        <v>2148.3999999999996</v>
      </c>
      <c r="M277" s="91">
        <f t="shared" si="86"/>
        <v>4458.6</v>
      </c>
      <c r="N277" s="91">
        <f t="shared" si="86"/>
        <v>6734</v>
      </c>
      <c r="O277" s="91">
        <f t="shared" si="86"/>
        <v>2189</v>
      </c>
      <c r="P277" s="91">
        <f t="shared" si="86"/>
        <v>4545</v>
      </c>
      <c r="Q277" s="91">
        <f t="shared" si="86"/>
        <v>6701</v>
      </c>
      <c r="R277" s="91">
        <f t="shared" si="86"/>
        <v>2176.2000000000003</v>
      </c>
      <c r="S277" s="165">
        <f t="shared" si="86"/>
        <v>4524.8</v>
      </c>
    </row>
    <row r="278" spans="1:19" s="93" customFormat="1" ht="37.5">
      <c r="A278" s="168"/>
      <c r="B278" s="206"/>
      <c r="C278" s="144" t="s">
        <v>329</v>
      </c>
      <c r="D278" s="112" t="s">
        <v>330</v>
      </c>
      <c r="E278" s="91">
        <f t="shared" si="75"/>
        <v>1100</v>
      </c>
      <c r="F278" s="63">
        <f t="shared" si="76"/>
        <v>352</v>
      </c>
      <c r="G278" s="63">
        <f t="shared" si="77"/>
        <v>748</v>
      </c>
      <c r="H278" s="62">
        <f t="shared" si="78"/>
        <v>200</v>
      </c>
      <c r="I278" s="110">
        <v>64</v>
      </c>
      <c r="J278" s="110">
        <v>136</v>
      </c>
      <c r="K278" s="62">
        <f t="shared" si="79"/>
        <v>300</v>
      </c>
      <c r="L278" s="63">
        <v>96</v>
      </c>
      <c r="M278" s="63">
        <v>204.00000000000003</v>
      </c>
      <c r="N278" s="62">
        <f t="shared" si="80"/>
        <v>300</v>
      </c>
      <c r="O278" s="63">
        <v>96</v>
      </c>
      <c r="P278" s="63">
        <v>204</v>
      </c>
      <c r="Q278" s="62">
        <f t="shared" si="81"/>
        <v>300</v>
      </c>
      <c r="R278" s="63">
        <v>96</v>
      </c>
      <c r="S278" s="167">
        <v>204</v>
      </c>
    </row>
    <row r="279" spans="1:19" s="93" customFormat="1" ht="37.5">
      <c r="A279" s="168"/>
      <c r="B279" s="206"/>
      <c r="C279" s="182" t="s">
        <v>331</v>
      </c>
      <c r="D279" s="113" t="s">
        <v>332</v>
      </c>
      <c r="E279" s="91">
        <f t="shared" si="75"/>
        <v>200</v>
      </c>
      <c r="F279" s="63">
        <f t="shared" si="76"/>
        <v>63</v>
      </c>
      <c r="G279" s="63">
        <f t="shared" si="77"/>
        <v>137</v>
      </c>
      <c r="H279" s="62">
        <f t="shared" si="78"/>
        <v>35</v>
      </c>
      <c r="I279" s="110">
        <v>11</v>
      </c>
      <c r="J279" s="110">
        <v>24</v>
      </c>
      <c r="K279" s="62">
        <f t="shared" si="79"/>
        <v>50</v>
      </c>
      <c r="L279" s="63">
        <v>16</v>
      </c>
      <c r="M279" s="63">
        <v>34</v>
      </c>
      <c r="N279" s="62">
        <f t="shared" si="80"/>
        <v>50</v>
      </c>
      <c r="O279" s="63">
        <v>16</v>
      </c>
      <c r="P279" s="63">
        <v>34</v>
      </c>
      <c r="Q279" s="62">
        <f t="shared" si="81"/>
        <v>65</v>
      </c>
      <c r="R279" s="63">
        <v>20</v>
      </c>
      <c r="S279" s="167">
        <v>45</v>
      </c>
    </row>
    <row r="280" spans="1:19" s="93" customFormat="1" ht="56.25">
      <c r="A280" s="168"/>
      <c r="B280" s="206"/>
      <c r="C280" s="144" t="s">
        <v>333</v>
      </c>
      <c r="D280" s="129" t="s">
        <v>334</v>
      </c>
      <c r="E280" s="91">
        <f t="shared" si="75"/>
        <v>350</v>
      </c>
      <c r="F280" s="63">
        <f t="shared" si="76"/>
        <v>112</v>
      </c>
      <c r="G280" s="63">
        <f t="shared" si="77"/>
        <v>238</v>
      </c>
      <c r="H280" s="62">
        <f t="shared" si="78"/>
        <v>75</v>
      </c>
      <c r="I280" s="110">
        <v>24</v>
      </c>
      <c r="J280" s="110">
        <v>51</v>
      </c>
      <c r="K280" s="62">
        <f t="shared" si="79"/>
        <v>90</v>
      </c>
      <c r="L280" s="63">
        <v>29</v>
      </c>
      <c r="M280" s="63">
        <v>61</v>
      </c>
      <c r="N280" s="62">
        <f t="shared" si="80"/>
        <v>80</v>
      </c>
      <c r="O280" s="63">
        <v>25</v>
      </c>
      <c r="P280" s="63">
        <v>55</v>
      </c>
      <c r="Q280" s="62">
        <f t="shared" si="81"/>
        <v>105</v>
      </c>
      <c r="R280" s="63">
        <v>34</v>
      </c>
      <c r="S280" s="167">
        <v>71</v>
      </c>
    </row>
    <row r="281" spans="1:19" s="93" customFormat="1" ht="37.5">
      <c r="A281" s="168"/>
      <c r="B281" s="206"/>
      <c r="C281" s="141" t="s">
        <v>305</v>
      </c>
      <c r="D281" s="125" t="s">
        <v>306</v>
      </c>
      <c r="E281" s="91">
        <f t="shared" si="75"/>
        <v>7000</v>
      </c>
      <c r="F281" s="63">
        <f t="shared" si="76"/>
        <v>2308</v>
      </c>
      <c r="G281" s="63">
        <f t="shared" si="77"/>
        <v>4692</v>
      </c>
      <c r="H281" s="62">
        <f t="shared" si="78"/>
        <v>1550</v>
      </c>
      <c r="I281" s="110">
        <v>513</v>
      </c>
      <c r="J281" s="110">
        <v>1037</v>
      </c>
      <c r="K281" s="62">
        <f t="shared" si="79"/>
        <v>1750</v>
      </c>
      <c r="L281" s="63">
        <v>577</v>
      </c>
      <c r="M281" s="63">
        <v>1173</v>
      </c>
      <c r="N281" s="62">
        <f t="shared" si="80"/>
        <v>1850</v>
      </c>
      <c r="O281" s="63">
        <v>609</v>
      </c>
      <c r="P281" s="63">
        <v>1241</v>
      </c>
      <c r="Q281" s="62">
        <f t="shared" si="81"/>
        <v>1850</v>
      </c>
      <c r="R281" s="63">
        <v>609</v>
      </c>
      <c r="S281" s="167">
        <v>1241</v>
      </c>
    </row>
    <row r="282" spans="1:19" s="93" customFormat="1" ht="37.5">
      <c r="A282" s="168"/>
      <c r="B282" s="206"/>
      <c r="C282" s="141" t="s">
        <v>275</v>
      </c>
      <c r="D282" s="125" t="s">
        <v>276</v>
      </c>
      <c r="E282" s="91">
        <f t="shared" si="75"/>
        <v>6000</v>
      </c>
      <c r="F282" s="63">
        <f t="shared" si="76"/>
        <v>1920</v>
      </c>
      <c r="G282" s="63">
        <f t="shared" si="77"/>
        <v>4080</v>
      </c>
      <c r="H282" s="62">
        <f t="shared" si="78"/>
        <v>1350</v>
      </c>
      <c r="I282" s="110">
        <v>432</v>
      </c>
      <c r="J282" s="110">
        <v>918.0000000000001</v>
      </c>
      <c r="K282" s="62">
        <f t="shared" si="79"/>
        <v>1580</v>
      </c>
      <c r="L282" s="63">
        <v>505.6</v>
      </c>
      <c r="M282" s="63">
        <v>1074.4</v>
      </c>
      <c r="N282" s="62">
        <f t="shared" si="80"/>
        <v>1600</v>
      </c>
      <c r="O282" s="63">
        <v>512</v>
      </c>
      <c r="P282" s="63">
        <v>1088</v>
      </c>
      <c r="Q282" s="62">
        <f t="shared" si="81"/>
        <v>1470</v>
      </c>
      <c r="R282" s="63">
        <v>470.40000000000003</v>
      </c>
      <c r="S282" s="167">
        <v>999.6</v>
      </c>
    </row>
    <row r="283" spans="1:19" s="93" customFormat="1" ht="56.25">
      <c r="A283" s="168"/>
      <c r="B283" s="206"/>
      <c r="C283" s="141" t="s">
        <v>277</v>
      </c>
      <c r="D283" s="125" t="s">
        <v>278</v>
      </c>
      <c r="E283" s="91">
        <f t="shared" si="75"/>
        <v>1200</v>
      </c>
      <c r="F283" s="63">
        <f t="shared" si="76"/>
        <v>384</v>
      </c>
      <c r="G283" s="63">
        <f t="shared" si="77"/>
        <v>816</v>
      </c>
      <c r="H283" s="62">
        <f t="shared" si="78"/>
        <v>275</v>
      </c>
      <c r="I283" s="110">
        <v>88</v>
      </c>
      <c r="J283" s="110">
        <v>187</v>
      </c>
      <c r="K283" s="62">
        <f t="shared" si="79"/>
        <v>300</v>
      </c>
      <c r="L283" s="63">
        <v>96</v>
      </c>
      <c r="M283" s="63">
        <v>204.00000000000003</v>
      </c>
      <c r="N283" s="62">
        <f t="shared" si="80"/>
        <v>315</v>
      </c>
      <c r="O283" s="63">
        <v>100.8</v>
      </c>
      <c r="P283" s="63">
        <v>214.20000000000002</v>
      </c>
      <c r="Q283" s="62">
        <f t="shared" si="81"/>
        <v>310</v>
      </c>
      <c r="R283" s="63">
        <v>99.2</v>
      </c>
      <c r="S283" s="167">
        <v>210.8</v>
      </c>
    </row>
    <row r="284" spans="1:19" s="93" customFormat="1" ht="37.5">
      <c r="A284" s="168"/>
      <c r="B284" s="206"/>
      <c r="C284" s="141" t="s">
        <v>321</v>
      </c>
      <c r="D284" s="125" t="s">
        <v>322</v>
      </c>
      <c r="E284" s="91">
        <f t="shared" si="75"/>
        <v>2600</v>
      </c>
      <c r="F284" s="63">
        <f t="shared" si="76"/>
        <v>832</v>
      </c>
      <c r="G284" s="63">
        <f t="shared" si="77"/>
        <v>1768.0000000000002</v>
      </c>
      <c r="H284" s="62">
        <f t="shared" si="78"/>
        <v>650</v>
      </c>
      <c r="I284" s="110">
        <v>208</v>
      </c>
      <c r="J284" s="110">
        <v>442.00000000000006</v>
      </c>
      <c r="K284" s="62">
        <f t="shared" si="79"/>
        <v>650</v>
      </c>
      <c r="L284" s="63">
        <v>208</v>
      </c>
      <c r="M284" s="63">
        <v>442.00000000000006</v>
      </c>
      <c r="N284" s="62">
        <f t="shared" si="80"/>
        <v>650</v>
      </c>
      <c r="O284" s="63">
        <v>208</v>
      </c>
      <c r="P284" s="63">
        <v>442.00000000000006</v>
      </c>
      <c r="Q284" s="62">
        <f t="shared" si="81"/>
        <v>650</v>
      </c>
      <c r="R284" s="63">
        <v>208</v>
      </c>
      <c r="S284" s="167">
        <v>442.00000000000006</v>
      </c>
    </row>
    <row r="285" spans="1:19" s="93" customFormat="1" ht="37.5">
      <c r="A285" s="168"/>
      <c r="B285" s="206"/>
      <c r="C285" s="141" t="s">
        <v>289</v>
      </c>
      <c r="D285" s="125" t="s">
        <v>290</v>
      </c>
      <c r="E285" s="91">
        <f t="shared" si="75"/>
        <v>600</v>
      </c>
      <c r="F285" s="63">
        <f t="shared" si="76"/>
        <v>192</v>
      </c>
      <c r="G285" s="63">
        <f t="shared" si="77"/>
        <v>408</v>
      </c>
      <c r="H285" s="62">
        <f t="shared" si="78"/>
        <v>125</v>
      </c>
      <c r="I285" s="110">
        <v>40</v>
      </c>
      <c r="J285" s="110">
        <v>85</v>
      </c>
      <c r="K285" s="62">
        <f t="shared" si="79"/>
        <v>165</v>
      </c>
      <c r="L285" s="63">
        <v>52.800000000000004</v>
      </c>
      <c r="M285" s="63">
        <v>112.2</v>
      </c>
      <c r="N285" s="62">
        <f t="shared" si="80"/>
        <v>150</v>
      </c>
      <c r="O285" s="63">
        <v>48</v>
      </c>
      <c r="P285" s="63">
        <v>102.00000000000001</v>
      </c>
      <c r="Q285" s="62">
        <f t="shared" si="81"/>
        <v>160</v>
      </c>
      <c r="R285" s="63">
        <v>51.2</v>
      </c>
      <c r="S285" s="167">
        <v>108.80000000000001</v>
      </c>
    </row>
    <row r="286" spans="1:19" s="93" customFormat="1" ht="37.5">
      <c r="A286" s="168"/>
      <c r="B286" s="206"/>
      <c r="C286" s="141" t="s">
        <v>319</v>
      </c>
      <c r="D286" s="125" t="s">
        <v>320</v>
      </c>
      <c r="E286" s="91">
        <f t="shared" si="75"/>
        <v>600.0000000000001</v>
      </c>
      <c r="F286" s="63">
        <f t="shared" si="76"/>
        <v>192.00000000000003</v>
      </c>
      <c r="G286" s="63">
        <f t="shared" si="77"/>
        <v>408.00000000000006</v>
      </c>
      <c r="H286" s="62">
        <f t="shared" si="78"/>
        <v>120</v>
      </c>
      <c r="I286" s="110">
        <v>38.4</v>
      </c>
      <c r="J286" s="110">
        <v>81.60000000000001</v>
      </c>
      <c r="K286" s="62">
        <f t="shared" si="79"/>
        <v>150</v>
      </c>
      <c r="L286" s="63">
        <v>48</v>
      </c>
      <c r="M286" s="63">
        <v>102.00000000000001</v>
      </c>
      <c r="N286" s="62">
        <f t="shared" si="80"/>
        <v>160</v>
      </c>
      <c r="O286" s="63">
        <v>51.2</v>
      </c>
      <c r="P286" s="63">
        <v>108.80000000000001</v>
      </c>
      <c r="Q286" s="62">
        <f t="shared" si="81"/>
        <v>170</v>
      </c>
      <c r="R286" s="63">
        <v>54.4</v>
      </c>
      <c r="S286" s="167">
        <v>115.60000000000001</v>
      </c>
    </row>
    <row r="287" spans="1:19" s="93" customFormat="1" ht="93.75">
      <c r="A287" s="168"/>
      <c r="B287" s="206"/>
      <c r="C287" s="141" t="s">
        <v>291</v>
      </c>
      <c r="D287" s="125" t="s">
        <v>292</v>
      </c>
      <c r="E287" s="91">
        <f t="shared" si="75"/>
        <v>1200</v>
      </c>
      <c r="F287" s="63">
        <f t="shared" si="76"/>
        <v>384</v>
      </c>
      <c r="G287" s="63">
        <f t="shared" si="77"/>
        <v>816</v>
      </c>
      <c r="H287" s="62">
        <f t="shared" si="78"/>
        <v>250</v>
      </c>
      <c r="I287" s="110">
        <v>80</v>
      </c>
      <c r="J287" s="110">
        <v>170</v>
      </c>
      <c r="K287" s="62">
        <f t="shared" si="79"/>
        <v>325</v>
      </c>
      <c r="L287" s="63">
        <v>104</v>
      </c>
      <c r="M287" s="63">
        <v>221.00000000000003</v>
      </c>
      <c r="N287" s="62">
        <f t="shared" si="80"/>
        <v>300</v>
      </c>
      <c r="O287" s="63">
        <v>96</v>
      </c>
      <c r="P287" s="63">
        <v>204.00000000000003</v>
      </c>
      <c r="Q287" s="62">
        <f t="shared" si="81"/>
        <v>325</v>
      </c>
      <c r="R287" s="63">
        <v>104</v>
      </c>
      <c r="S287" s="167">
        <v>221.00000000000003</v>
      </c>
    </row>
    <row r="288" spans="1:19" s="93" customFormat="1" ht="37.5">
      <c r="A288" s="168"/>
      <c r="B288" s="206"/>
      <c r="C288" s="141" t="s">
        <v>293</v>
      </c>
      <c r="D288" s="125" t="s">
        <v>294</v>
      </c>
      <c r="E288" s="91">
        <f t="shared" si="75"/>
        <v>1000</v>
      </c>
      <c r="F288" s="63">
        <f t="shared" si="76"/>
        <v>338</v>
      </c>
      <c r="G288" s="63">
        <f t="shared" si="77"/>
        <v>662</v>
      </c>
      <c r="H288" s="62">
        <f t="shared" si="78"/>
        <v>214</v>
      </c>
      <c r="I288" s="110">
        <v>73</v>
      </c>
      <c r="J288" s="110">
        <v>141</v>
      </c>
      <c r="K288" s="62">
        <f t="shared" si="79"/>
        <v>239</v>
      </c>
      <c r="L288" s="63">
        <v>81</v>
      </c>
      <c r="M288" s="63">
        <v>158</v>
      </c>
      <c r="N288" s="62">
        <f t="shared" si="80"/>
        <v>275</v>
      </c>
      <c r="O288" s="63">
        <v>93</v>
      </c>
      <c r="P288" s="63">
        <v>182</v>
      </c>
      <c r="Q288" s="62">
        <f t="shared" si="81"/>
        <v>272</v>
      </c>
      <c r="R288" s="63">
        <v>91</v>
      </c>
      <c r="S288" s="167">
        <v>181</v>
      </c>
    </row>
    <row r="289" spans="1:19" s="93" customFormat="1" ht="56.25">
      <c r="A289" s="168"/>
      <c r="B289" s="206"/>
      <c r="C289" s="141" t="s">
        <v>295</v>
      </c>
      <c r="D289" s="125" t="s">
        <v>296</v>
      </c>
      <c r="E289" s="91">
        <f t="shared" si="75"/>
        <v>1000</v>
      </c>
      <c r="F289" s="63">
        <f t="shared" si="76"/>
        <v>338</v>
      </c>
      <c r="G289" s="63">
        <f t="shared" si="77"/>
        <v>662</v>
      </c>
      <c r="H289" s="62">
        <f t="shared" si="78"/>
        <v>214</v>
      </c>
      <c r="I289" s="63">
        <v>73</v>
      </c>
      <c r="J289" s="63">
        <v>141</v>
      </c>
      <c r="K289" s="62">
        <f t="shared" si="79"/>
        <v>239</v>
      </c>
      <c r="L289" s="63">
        <v>81</v>
      </c>
      <c r="M289" s="63">
        <v>158</v>
      </c>
      <c r="N289" s="62">
        <f t="shared" si="80"/>
        <v>275</v>
      </c>
      <c r="O289" s="63">
        <v>93</v>
      </c>
      <c r="P289" s="63">
        <v>182</v>
      </c>
      <c r="Q289" s="62">
        <f t="shared" si="81"/>
        <v>272</v>
      </c>
      <c r="R289" s="63">
        <v>91</v>
      </c>
      <c r="S289" s="167">
        <v>181</v>
      </c>
    </row>
    <row r="290" spans="1:19" s="93" customFormat="1" ht="37.5">
      <c r="A290" s="168"/>
      <c r="B290" s="206"/>
      <c r="C290" s="141" t="s">
        <v>297</v>
      </c>
      <c r="D290" s="125" t="s">
        <v>298</v>
      </c>
      <c r="E290" s="91">
        <f t="shared" si="75"/>
        <v>1000</v>
      </c>
      <c r="F290" s="63">
        <f t="shared" si="76"/>
        <v>320</v>
      </c>
      <c r="G290" s="63">
        <f t="shared" si="77"/>
        <v>680</v>
      </c>
      <c r="H290" s="62">
        <f t="shared" si="78"/>
        <v>250</v>
      </c>
      <c r="I290" s="63">
        <v>80</v>
      </c>
      <c r="J290" s="63">
        <v>170</v>
      </c>
      <c r="K290" s="62">
        <f t="shared" si="79"/>
        <v>250</v>
      </c>
      <c r="L290" s="63">
        <v>80</v>
      </c>
      <c r="M290" s="63">
        <v>170</v>
      </c>
      <c r="N290" s="62">
        <f t="shared" si="80"/>
        <v>250</v>
      </c>
      <c r="O290" s="63">
        <v>80</v>
      </c>
      <c r="P290" s="63">
        <v>170</v>
      </c>
      <c r="Q290" s="62">
        <f t="shared" si="81"/>
        <v>250</v>
      </c>
      <c r="R290" s="63">
        <v>80</v>
      </c>
      <c r="S290" s="167">
        <v>170</v>
      </c>
    </row>
    <row r="291" spans="1:19" s="93" customFormat="1" ht="37.5">
      <c r="A291" s="168"/>
      <c r="B291" s="206"/>
      <c r="C291" s="141" t="s">
        <v>299</v>
      </c>
      <c r="D291" s="125" t="s">
        <v>300</v>
      </c>
      <c r="E291" s="91">
        <f t="shared" si="75"/>
        <v>1000</v>
      </c>
      <c r="F291" s="63">
        <f t="shared" si="76"/>
        <v>351</v>
      </c>
      <c r="G291" s="63">
        <f t="shared" si="77"/>
        <v>649</v>
      </c>
      <c r="H291" s="62">
        <f t="shared" si="78"/>
        <v>175</v>
      </c>
      <c r="I291" s="63">
        <v>64</v>
      </c>
      <c r="J291" s="63">
        <v>111</v>
      </c>
      <c r="K291" s="62">
        <f t="shared" si="79"/>
        <v>294</v>
      </c>
      <c r="L291" s="63">
        <v>102</v>
      </c>
      <c r="M291" s="63">
        <v>192</v>
      </c>
      <c r="N291" s="62">
        <f t="shared" si="80"/>
        <v>254</v>
      </c>
      <c r="O291" s="63">
        <v>89</v>
      </c>
      <c r="P291" s="63">
        <v>165</v>
      </c>
      <c r="Q291" s="62">
        <f t="shared" si="81"/>
        <v>277</v>
      </c>
      <c r="R291" s="63">
        <v>96</v>
      </c>
      <c r="S291" s="167">
        <v>181</v>
      </c>
    </row>
    <row r="292" spans="1:19" s="93" customFormat="1" ht="37.5">
      <c r="A292" s="168"/>
      <c r="B292" s="206"/>
      <c r="C292" s="141" t="s">
        <v>336</v>
      </c>
      <c r="D292" s="125" t="s">
        <v>337</v>
      </c>
      <c r="E292" s="91">
        <f t="shared" si="75"/>
        <v>900</v>
      </c>
      <c r="F292" s="63">
        <f t="shared" si="76"/>
        <v>288</v>
      </c>
      <c r="G292" s="63">
        <f t="shared" si="77"/>
        <v>612</v>
      </c>
      <c r="H292" s="62">
        <f t="shared" si="78"/>
        <v>225</v>
      </c>
      <c r="I292" s="63">
        <v>72</v>
      </c>
      <c r="J292" s="63">
        <v>153</v>
      </c>
      <c r="K292" s="62">
        <f t="shared" si="79"/>
        <v>225</v>
      </c>
      <c r="L292" s="63">
        <v>72</v>
      </c>
      <c r="M292" s="63">
        <v>153</v>
      </c>
      <c r="N292" s="62">
        <f t="shared" si="80"/>
        <v>225</v>
      </c>
      <c r="O292" s="63">
        <v>72</v>
      </c>
      <c r="P292" s="63">
        <v>153</v>
      </c>
      <c r="Q292" s="62">
        <f t="shared" si="81"/>
        <v>225</v>
      </c>
      <c r="R292" s="63">
        <v>72</v>
      </c>
      <c r="S292" s="167">
        <v>153</v>
      </c>
    </row>
    <row r="293" spans="1:19" s="93" customFormat="1" ht="37.5">
      <c r="A293" s="168">
        <v>29</v>
      </c>
      <c r="B293" s="206">
        <v>24</v>
      </c>
      <c r="C293" s="183"/>
      <c r="D293" s="105" t="s">
        <v>102</v>
      </c>
      <c r="E293" s="91">
        <f>SUM(E294:E305)</f>
        <v>20560</v>
      </c>
      <c r="F293" s="91">
        <f aca="true" t="shared" si="87" ref="F293:S293">SUM(F294:F305)</f>
        <v>1724</v>
      </c>
      <c r="G293" s="91">
        <f t="shared" si="87"/>
        <v>18836</v>
      </c>
      <c r="H293" s="91">
        <f t="shared" si="87"/>
        <v>5104</v>
      </c>
      <c r="I293" s="91">
        <f t="shared" si="87"/>
        <v>431</v>
      </c>
      <c r="J293" s="91">
        <f t="shared" si="87"/>
        <v>4673</v>
      </c>
      <c r="K293" s="91">
        <f t="shared" si="87"/>
        <v>5152</v>
      </c>
      <c r="L293" s="91">
        <f t="shared" si="87"/>
        <v>431</v>
      </c>
      <c r="M293" s="91">
        <f t="shared" si="87"/>
        <v>4721</v>
      </c>
      <c r="N293" s="91">
        <f t="shared" si="87"/>
        <v>5152</v>
      </c>
      <c r="O293" s="91">
        <f t="shared" si="87"/>
        <v>431</v>
      </c>
      <c r="P293" s="91">
        <f t="shared" si="87"/>
        <v>4721</v>
      </c>
      <c r="Q293" s="91">
        <f t="shared" si="87"/>
        <v>5152</v>
      </c>
      <c r="R293" s="91">
        <f t="shared" si="87"/>
        <v>431</v>
      </c>
      <c r="S293" s="165">
        <f t="shared" si="87"/>
        <v>4721</v>
      </c>
    </row>
    <row r="294" spans="1:19" s="93" customFormat="1" ht="37.5">
      <c r="A294" s="168"/>
      <c r="B294" s="206"/>
      <c r="C294" s="144" t="s">
        <v>329</v>
      </c>
      <c r="D294" s="116" t="s">
        <v>330</v>
      </c>
      <c r="E294" s="91">
        <f aca="true" t="shared" si="88" ref="E294:E374">F294+G294</f>
        <v>500</v>
      </c>
      <c r="F294" s="63">
        <f aca="true" t="shared" si="89" ref="F294:G310">I294+L294+O294+R294</f>
        <v>0</v>
      </c>
      <c r="G294" s="63">
        <f t="shared" si="89"/>
        <v>500</v>
      </c>
      <c r="H294" s="62">
        <f aca="true" t="shared" si="90" ref="H294:H320">I294+J294</f>
        <v>110</v>
      </c>
      <c r="I294" s="63">
        <v>0</v>
      </c>
      <c r="J294" s="63">
        <v>110</v>
      </c>
      <c r="K294" s="62">
        <f aca="true" t="shared" si="91" ref="K294:K374">L294+M294</f>
        <v>130</v>
      </c>
      <c r="L294" s="63">
        <v>0</v>
      </c>
      <c r="M294" s="63">
        <v>130</v>
      </c>
      <c r="N294" s="62">
        <f aca="true" t="shared" si="92" ref="N294:N374">O294+P294</f>
        <v>130</v>
      </c>
      <c r="O294" s="63">
        <v>0</v>
      </c>
      <c r="P294" s="63">
        <v>130</v>
      </c>
      <c r="Q294" s="62">
        <f aca="true" t="shared" si="93" ref="Q294:Q374">R294+S294</f>
        <v>130</v>
      </c>
      <c r="R294" s="63">
        <v>0</v>
      </c>
      <c r="S294" s="167">
        <v>130</v>
      </c>
    </row>
    <row r="295" spans="1:19" s="93" customFormat="1" ht="37.5">
      <c r="A295" s="168"/>
      <c r="B295" s="206"/>
      <c r="C295" s="141" t="s">
        <v>331</v>
      </c>
      <c r="D295" s="125" t="s">
        <v>332</v>
      </c>
      <c r="E295" s="91">
        <f t="shared" si="88"/>
        <v>100</v>
      </c>
      <c r="F295" s="63">
        <f t="shared" si="89"/>
        <v>0</v>
      </c>
      <c r="G295" s="63">
        <f t="shared" si="89"/>
        <v>100</v>
      </c>
      <c r="H295" s="62">
        <f t="shared" si="90"/>
        <v>19</v>
      </c>
      <c r="I295" s="63">
        <v>0</v>
      </c>
      <c r="J295" s="63">
        <v>19</v>
      </c>
      <c r="K295" s="62">
        <f t="shared" si="91"/>
        <v>27</v>
      </c>
      <c r="L295" s="63">
        <v>0</v>
      </c>
      <c r="M295" s="63">
        <v>27</v>
      </c>
      <c r="N295" s="62">
        <f t="shared" si="92"/>
        <v>27</v>
      </c>
      <c r="O295" s="63">
        <v>0</v>
      </c>
      <c r="P295" s="63">
        <v>27</v>
      </c>
      <c r="Q295" s="62">
        <f t="shared" si="93"/>
        <v>27</v>
      </c>
      <c r="R295" s="63">
        <v>0</v>
      </c>
      <c r="S295" s="167">
        <v>27</v>
      </c>
    </row>
    <row r="296" spans="1:19" s="93" customFormat="1" ht="56.25">
      <c r="A296" s="168"/>
      <c r="B296" s="206"/>
      <c r="C296" s="144" t="s">
        <v>333</v>
      </c>
      <c r="D296" s="129" t="s">
        <v>334</v>
      </c>
      <c r="E296" s="91">
        <f t="shared" si="88"/>
        <v>340</v>
      </c>
      <c r="F296" s="63">
        <f t="shared" si="89"/>
        <v>0</v>
      </c>
      <c r="G296" s="63">
        <f t="shared" si="89"/>
        <v>340</v>
      </c>
      <c r="H296" s="62">
        <f t="shared" si="90"/>
        <v>70</v>
      </c>
      <c r="I296" s="63">
        <v>0</v>
      </c>
      <c r="J296" s="63">
        <v>70</v>
      </c>
      <c r="K296" s="62">
        <f t="shared" si="91"/>
        <v>90</v>
      </c>
      <c r="L296" s="63">
        <v>0</v>
      </c>
      <c r="M296" s="63">
        <v>90</v>
      </c>
      <c r="N296" s="62">
        <f t="shared" si="92"/>
        <v>90</v>
      </c>
      <c r="O296" s="63">
        <v>0</v>
      </c>
      <c r="P296" s="63">
        <v>90</v>
      </c>
      <c r="Q296" s="62">
        <f t="shared" si="93"/>
        <v>90</v>
      </c>
      <c r="R296" s="63">
        <v>0</v>
      </c>
      <c r="S296" s="167">
        <v>90</v>
      </c>
    </row>
    <row r="297" spans="1:19" s="93" customFormat="1" ht="37.5">
      <c r="A297" s="168"/>
      <c r="B297" s="206"/>
      <c r="C297" s="139" t="s">
        <v>305</v>
      </c>
      <c r="D297" s="125" t="s">
        <v>306</v>
      </c>
      <c r="E297" s="91">
        <f t="shared" si="88"/>
        <v>3500</v>
      </c>
      <c r="F297" s="63">
        <f t="shared" si="89"/>
        <v>360</v>
      </c>
      <c r="G297" s="63">
        <f t="shared" si="89"/>
        <v>3140</v>
      </c>
      <c r="H297" s="62">
        <f t="shared" si="90"/>
        <v>875</v>
      </c>
      <c r="I297" s="63">
        <v>90</v>
      </c>
      <c r="J297" s="63">
        <v>785</v>
      </c>
      <c r="K297" s="62">
        <f t="shared" si="91"/>
        <v>875</v>
      </c>
      <c r="L297" s="63">
        <v>90</v>
      </c>
      <c r="M297" s="63">
        <v>785</v>
      </c>
      <c r="N297" s="62">
        <f t="shared" si="92"/>
        <v>875</v>
      </c>
      <c r="O297" s="63">
        <v>90</v>
      </c>
      <c r="P297" s="63">
        <v>785</v>
      </c>
      <c r="Q297" s="62">
        <f t="shared" si="93"/>
        <v>875</v>
      </c>
      <c r="R297" s="63">
        <v>90</v>
      </c>
      <c r="S297" s="167">
        <v>785</v>
      </c>
    </row>
    <row r="298" spans="1:19" s="93" customFormat="1" ht="37.5">
      <c r="A298" s="168"/>
      <c r="B298" s="206"/>
      <c r="C298" s="139" t="s">
        <v>275</v>
      </c>
      <c r="D298" s="125" t="s">
        <v>276</v>
      </c>
      <c r="E298" s="91">
        <f t="shared" si="88"/>
        <v>5000</v>
      </c>
      <c r="F298" s="63">
        <f t="shared" si="89"/>
        <v>280</v>
      </c>
      <c r="G298" s="63">
        <f t="shared" si="89"/>
        <v>4720</v>
      </c>
      <c r="H298" s="62">
        <f t="shared" si="90"/>
        <v>1250</v>
      </c>
      <c r="I298" s="63">
        <v>70</v>
      </c>
      <c r="J298" s="63">
        <v>1180</v>
      </c>
      <c r="K298" s="62">
        <f t="shared" si="91"/>
        <v>1250</v>
      </c>
      <c r="L298" s="63">
        <v>70</v>
      </c>
      <c r="M298" s="63">
        <v>1180</v>
      </c>
      <c r="N298" s="62">
        <f t="shared" si="92"/>
        <v>1250</v>
      </c>
      <c r="O298" s="63">
        <v>70</v>
      </c>
      <c r="P298" s="63">
        <v>1180</v>
      </c>
      <c r="Q298" s="62">
        <f t="shared" si="93"/>
        <v>1250</v>
      </c>
      <c r="R298" s="63">
        <v>70</v>
      </c>
      <c r="S298" s="167">
        <v>1180</v>
      </c>
    </row>
    <row r="299" spans="1:19" s="93" customFormat="1" ht="37.5">
      <c r="A299" s="168"/>
      <c r="B299" s="206"/>
      <c r="C299" s="139" t="s">
        <v>321</v>
      </c>
      <c r="D299" s="125" t="s">
        <v>322</v>
      </c>
      <c r="E299" s="91">
        <f t="shared" si="88"/>
        <v>4000</v>
      </c>
      <c r="F299" s="63">
        <f t="shared" si="89"/>
        <v>360</v>
      </c>
      <c r="G299" s="63">
        <f t="shared" si="89"/>
        <v>3640</v>
      </c>
      <c r="H299" s="62">
        <f t="shared" si="90"/>
        <v>1000</v>
      </c>
      <c r="I299" s="63">
        <v>90</v>
      </c>
      <c r="J299" s="63">
        <v>910</v>
      </c>
      <c r="K299" s="62">
        <f t="shared" si="91"/>
        <v>1000</v>
      </c>
      <c r="L299" s="63">
        <v>90</v>
      </c>
      <c r="M299" s="63">
        <v>910</v>
      </c>
      <c r="N299" s="62">
        <f t="shared" si="92"/>
        <v>1000</v>
      </c>
      <c r="O299" s="63">
        <v>90</v>
      </c>
      <c r="P299" s="63">
        <v>910</v>
      </c>
      <c r="Q299" s="62">
        <f t="shared" si="93"/>
        <v>1000</v>
      </c>
      <c r="R299" s="63">
        <v>90</v>
      </c>
      <c r="S299" s="167">
        <v>910</v>
      </c>
    </row>
    <row r="300" spans="1:19" s="93" customFormat="1" ht="37.5">
      <c r="A300" s="168"/>
      <c r="B300" s="206"/>
      <c r="C300" s="139" t="s">
        <v>309</v>
      </c>
      <c r="D300" s="125" t="s">
        <v>310</v>
      </c>
      <c r="E300" s="91">
        <f t="shared" si="88"/>
        <v>1000</v>
      </c>
      <c r="F300" s="63">
        <f t="shared" si="89"/>
        <v>120</v>
      </c>
      <c r="G300" s="63">
        <f t="shared" si="89"/>
        <v>880</v>
      </c>
      <c r="H300" s="62">
        <f t="shared" si="90"/>
        <v>250</v>
      </c>
      <c r="I300" s="63">
        <v>30</v>
      </c>
      <c r="J300" s="63">
        <v>220</v>
      </c>
      <c r="K300" s="62">
        <f t="shared" si="91"/>
        <v>250</v>
      </c>
      <c r="L300" s="63">
        <v>30</v>
      </c>
      <c r="M300" s="63">
        <v>220</v>
      </c>
      <c r="N300" s="62">
        <f t="shared" si="92"/>
        <v>250</v>
      </c>
      <c r="O300" s="63">
        <v>30</v>
      </c>
      <c r="P300" s="63">
        <v>220</v>
      </c>
      <c r="Q300" s="62">
        <f t="shared" si="93"/>
        <v>250</v>
      </c>
      <c r="R300" s="63">
        <v>30</v>
      </c>
      <c r="S300" s="167">
        <v>220</v>
      </c>
    </row>
    <row r="301" spans="1:19" s="93" customFormat="1" ht="37.5">
      <c r="A301" s="168"/>
      <c r="B301" s="206"/>
      <c r="C301" s="139" t="s">
        <v>289</v>
      </c>
      <c r="D301" s="125" t="s">
        <v>290</v>
      </c>
      <c r="E301" s="91">
        <f t="shared" si="88"/>
        <v>1200</v>
      </c>
      <c r="F301" s="63">
        <f t="shared" si="89"/>
        <v>80</v>
      </c>
      <c r="G301" s="63">
        <f t="shared" si="89"/>
        <v>1120</v>
      </c>
      <c r="H301" s="62">
        <f t="shared" si="90"/>
        <v>300</v>
      </c>
      <c r="I301" s="63">
        <v>20</v>
      </c>
      <c r="J301" s="63">
        <v>280</v>
      </c>
      <c r="K301" s="62">
        <f t="shared" si="91"/>
        <v>300</v>
      </c>
      <c r="L301" s="63">
        <v>20</v>
      </c>
      <c r="M301" s="63">
        <v>280</v>
      </c>
      <c r="N301" s="62">
        <f t="shared" si="92"/>
        <v>300</v>
      </c>
      <c r="O301" s="63">
        <v>20</v>
      </c>
      <c r="P301" s="63">
        <v>280</v>
      </c>
      <c r="Q301" s="62">
        <f t="shared" si="93"/>
        <v>300</v>
      </c>
      <c r="R301" s="63">
        <v>20</v>
      </c>
      <c r="S301" s="167">
        <v>280</v>
      </c>
    </row>
    <row r="302" spans="1:19" s="93" customFormat="1" ht="93.75">
      <c r="A302" s="168"/>
      <c r="B302" s="206"/>
      <c r="C302" s="139" t="s">
        <v>291</v>
      </c>
      <c r="D302" s="125" t="s">
        <v>292</v>
      </c>
      <c r="E302" s="91">
        <f t="shared" si="88"/>
        <v>120</v>
      </c>
      <c r="F302" s="63">
        <f t="shared" si="89"/>
        <v>12</v>
      </c>
      <c r="G302" s="63">
        <f t="shared" si="89"/>
        <v>108</v>
      </c>
      <c r="H302" s="62">
        <f t="shared" si="90"/>
        <v>30</v>
      </c>
      <c r="I302" s="63">
        <v>3</v>
      </c>
      <c r="J302" s="63">
        <v>27</v>
      </c>
      <c r="K302" s="62">
        <f t="shared" si="91"/>
        <v>30</v>
      </c>
      <c r="L302" s="63">
        <v>3</v>
      </c>
      <c r="M302" s="63">
        <v>27</v>
      </c>
      <c r="N302" s="62">
        <f t="shared" si="92"/>
        <v>30</v>
      </c>
      <c r="O302" s="63">
        <v>3</v>
      </c>
      <c r="P302" s="63">
        <v>27</v>
      </c>
      <c r="Q302" s="62">
        <f t="shared" si="93"/>
        <v>30</v>
      </c>
      <c r="R302" s="63">
        <v>3</v>
      </c>
      <c r="S302" s="167">
        <v>27</v>
      </c>
    </row>
    <row r="303" spans="1:19" s="93" customFormat="1" ht="37.5">
      <c r="A303" s="168"/>
      <c r="B303" s="206"/>
      <c r="C303" s="139" t="s">
        <v>293</v>
      </c>
      <c r="D303" s="125" t="s">
        <v>294</v>
      </c>
      <c r="E303" s="91">
        <f t="shared" si="88"/>
        <v>300</v>
      </c>
      <c r="F303" s="63">
        <f t="shared" si="89"/>
        <v>16</v>
      </c>
      <c r="G303" s="63">
        <f t="shared" si="89"/>
        <v>284</v>
      </c>
      <c r="H303" s="62">
        <f t="shared" si="90"/>
        <v>75</v>
      </c>
      <c r="I303" s="63">
        <v>4</v>
      </c>
      <c r="J303" s="63">
        <v>71</v>
      </c>
      <c r="K303" s="62">
        <f t="shared" si="91"/>
        <v>75</v>
      </c>
      <c r="L303" s="63">
        <v>4</v>
      </c>
      <c r="M303" s="63">
        <v>71</v>
      </c>
      <c r="N303" s="62">
        <f t="shared" si="92"/>
        <v>75</v>
      </c>
      <c r="O303" s="63">
        <v>4</v>
      </c>
      <c r="P303" s="63">
        <v>71</v>
      </c>
      <c r="Q303" s="62">
        <f t="shared" si="93"/>
        <v>75</v>
      </c>
      <c r="R303" s="63">
        <v>4</v>
      </c>
      <c r="S303" s="167">
        <v>71</v>
      </c>
    </row>
    <row r="304" spans="1:19" s="93" customFormat="1" ht="37.5">
      <c r="A304" s="168"/>
      <c r="B304" s="206"/>
      <c r="C304" s="139" t="s">
        <v>297</v>
      </c>
      <c r="D304" s="125" t="s">
        <v>298</v>
      </c>
      <c r="E304" s="91">
        <f t="shared" si="88"/>
        <v>200</v>
      </c>
      <c r="F304" s="63">
        <f t="shared" si="89"/>
        <v>16</v>
      </c>
      <c r="G304" s="63">
        <f t="shared" si="89"/>
        <v>184</v>
      </c>
      <c r="H304" s="62">
        <f t="shared" si="90"/>
        <v>50</v>
      </c>
      <c r="I304" s="63">
        <v>4</v>
      </c>
      <c r="J304" s="63">
        <v>46</v>
      </c>
      <c r="K304" s="62">
        <f t="shared" si="91"/>
        <v>50</v>
      </c>
      <c r="L304" s="63">
        <v>4</v>
      </c>
      <c r="M304" s="63">
        <v>46</v>
      </c>
      <c r="N304" s="62">
        <f t="shared" si="92"/>
        <v>50</v>
      </c>
      <c r="O304" s="63">
        <v>4</v>
      </c>
      <c r="P304" s="63">
        <v>46</v>
      </c>
      <c r="Q304" s="62">
        <f t="shared" si="93"/>
        <v>50</v>
      </c>
      <c r="R304" s="63">
        <v>4</v>
      </c>
      <c r="S304" s="167">
        <v>46</v>
      </c>
    </row>
    <row r="305" spans="1:19" s="93" customFormat="1" ht="37.5">
      <c r="A305" s="168"/>
      <c r="B305" s="206"/>
      <c r="C305" s="139" t="s">
        <v>336</v>
      </c>
      <c r="D305" s="125" t="s">
        <v>337</v>
      </c>
      <c r="E305" s="91">
        <f t="shared" si="88"/>
        <v>4300</v>
      </c>
      <c r="F305" s="63">
        <f t="shared" si="89"/>
        <v>480</v>
      </c>
      <c r="G305" s="63">
        <f t="shared" si="89"/>
        <v>3820</v>
      </c>
      <c r="H305" s="62">
        <f t="shared" si="90"/>
        <v>1075</v>
      </c>
      <c r="I305" s="63">
        <v>120</v>
      </c>
      <c r="J305" s="63">
        <v>955</v>
      </c>
      <c r="K305" s="62">
        <f t="shared" si="91"/>
        <v>1075</v>
      </c>
      <c r="L305" s="63">
        <v>120</v>
      </c>
      <c r="M305" s="63">
        <v>955</v>
      </c>
      <c r="N305" s="62">
        <f t="shared" si="92"/>
        <v>1075</v>
      </c>
      <c r="O305" s="63">
        <v>120</v>
      </c>
      <c r="P305" s="63">
        <v>955</v>
      </c>
      <c r="Q305" s="62">
        <f t="shared" si="93"/>
        <v>1075</v>
      </c>
      <c r="R305" s="63">
        <v>120</v>
      </c>
      <c r="S305" s="167">
        <v>955</v>
      </c>
    </row>
    <row r="306" spans="1:19" s="93" customFormat="1" ht="37.5">
      <c r="A306" s="168">
        <v>30</v>
      </c>
      <c r="B306" s="206">
        <v>26</v>
      </c>
      <c r="C306" s="183"/>
      <c r="D306" s="105" t="s">
        <v>93</v>
      </c>
      <c r="E306" s="91">
        <f>SUM(E307:E321)</f>
        <v>20270</v>
      </c>
      <c r="F306" s="91">
        <f aca="true" t="shared" si="94" ref="F306:S306">SUM(F307:F321)</f>
        <v>8321</v>
      </c>
      <c r="G306" s="91">
        <f t="shared" si="94"/>
        <v>11949</v>
      </c>
      <c r="H306" s="91">
        <f t="shared" si="94"/>
        <v>4945</v>
      </c>
      <c r="I306" s="91">
        <f t="shared" si="94"/>
        <v>2036</v>
      </c>
      <c r="J306" s="91">
        <f t="shared" si="94"/>
        <v>2909</v>
      </c>
      <c r="K306" s="91">
        <f t="shared" si="94"/>
        <v>5108</v>
      </c>
      <c r="L306" s="91">
        <f t="shared" si="94"/>
        <v>2095</v>
      </c>
      <c r="M306" s="91">
        <f t="shared" si="94"/>
        <v>3013</v>
      </c>
      <c r="N306" s="91">
        <f t="shared" si="94"/>
        <v>5108</v>
      </c>
      <c r="O306" s="91">
        <f t="shared" si="94"/>
        <v>2095</v>
      </c>
      <c r="P306" s="91">
        <f t="shared" si="94"/>
        <v>3013</v>
      </c>
      <c r="Q306" s="91">
        <f t="shared" si="94"/>
        <v>5109</v>
      </c>
      <c r="R306" s="91">
        <f t="shared" si="94"/>
        <v>2095</v>
      </c>
      <c r="S306" s="165">
        <f t="shared" si="94"/>
        <v>3014</v>
      </c>
    </row>
    <row r="307" spans="1:19" s="93" customFormat="1" ht="37.5">
      <c r="A307" s="168"/>
      <c r="B307" s="206"/>
      <c r="C307" s="144" t="s">
        <v>329</v>
      </c>
      <c r="D307" s="112" t="s">
        <v>330</v>
      </c>
      <c r="E307" s="91">
        <f t="shared" si="88"/>
        <v>2600</v>
      </c>
      <c r="F307" s="63">
        <f t="shared" si="89"/>
        <v>912</v>
      </c>
      <c r="G307" s="63">
        <f t="shared" si="89"/>
        <v>1688</v>
      </c>
      <c r="H307" s="62">
        <f t="shared" si="90"/>
        <v>650</v>
      </c>
      <c r="I307" s="63">
        <v>228</v>
      </c>
      <c r="J307" s="63">
        <v>422</v>
      </c>
      <c r="K307" s="62">
        <f t="shared" si="91"/>
        <v>650</v>
      </c>
      <c r="L307" s="63">
        <v>228</v>
      </c>
      <c r="M307" s="63">
        <v>422</v>
      </c>
      <c r="N307" s="62">
        <f t="shared" si="92"/>
        <v>650</v>
      </c>
      <c r="O307" s="63">
        <v>228</v>
      </c>
      <c r="P307" s="63">
        <v>422</v>
      </c>
      <c r="Q307" s="62">
        <f t="shared" si="93"/>
        <v>650</v>
      </c>
      <c r="R307" s="63">
        <v>228</v>
      </c>
      <c r="S307" s="167">
        <v>422</v>
      </c>
    </row>
    <row r="308" spans="1:19" s="93" customFormat="1" ht="37.5">
      <c r="A308" s="168"/>
      <c r="B308" s="206"/>
      <c r="C308" s="182" t="s">
        <v>331</v>
      </c>
      <c r="D308" s="113" t="s">
        <v>332</v>
      </c>
      <c r="E308" s="91">
        <f t="shared" si="88"/>
        <v>300</v>
      </c>
      <c r="F308" s="63">
        <f t="shared" si="89"/>
        <v>104</v>
      </c>
      <c r="G308" s="63">
        <f t="shared" si="89"/>
        <v>196</v>
      </c>
      <c r="H308" s="62">
        <f t="shared" si="90"/>
        <v>75</v>
      </c>
      <c r="I308" s="63">
        <v>26</v>
      </c>
      <c r="J308" s="63">
        <v>49</v>
      </c>
      <c r="K308" s="62">
        <f t="shared" si="91"/>
        <v>75</v>
      </c>
      <c r="L308" s="63">
        <v>26</v>
      </c>
      <c r="M308" s="63">
        <v>49</v>
      </c>
      <c r="N308" s="62">
        <f t="shared" si="92"/>
        <v>75</v>
      </c>
      <c r="O308" s="63">
        <v>26</v>
      </c>
      <c r="P308" s="63">
        <v>49</v>
      </c>
      <c r="Q308" s="62">
        <f t="shared" si="93"/>
        <v>75</v>
      </c>
      <c r="R308" s="63">
        <v>26</v>
      </c>
      <c r="S308" s="167">
        <v>49</v>
      </c>
    </row>
    <row r="309" spans="1:19" s="93" customFormat="1" ht="56.25">
      <c r="A309" s="168"/>
      <c r="B309" s="206"/>
      <c r="C309" s="144" t="s">
        <v>333</v>
      </c>
      <c r="D309" s="129" t="s">
        <v>334</v>
      </c>
      <c r="E309" s="91">
        <f t="shared" si="88"/>
        <v>490</v>
      </c>
      <c r="F309" s="63">
        <f t="shared" si="89"/>
        <v>177</v>
      </c>
      <c r="G309" s="63">
        <f t="shared" si="89"/>
        <v>313</v>
      </c>
      <c r="H309" s="62">
        <f t="shared" si="90"/>
        <v>0</v>
      </c>
      <c r="I309" s="63">
        <v>0</v>
      </c>
      <c r="J309" s="63">
        <v>0</v>
      </c>
      <c r="K309" s="62">
        <f t="shared" si="91"/>
        <v>163</v>
      </c>
      <c r="L309" s="63">
        <v>59</v>
      </c>
      <c r="M309" s="63">
        <v>104</v>
      </c>
      <c r="N309" s="62">
        <f t="shared" si="92"/>
        <v>163</v>
      </c>
      <c r="O309" s="63">
        <v>59</v>
      </c>
      <c r="P309" s="63">
        <v>104</v>
      </c>
      <c r="Q309" s="62">
        <f t="shared" si="93"/>
        <v>164</v>
      </c>
      <c r="R309" s="63">
        <v>59</v>
      </c>
      <c r="S309" s="167">
        <v>105</v>
      </c>
    </row>
    <row r="310" spans="1:19" s="93" customFormat="1" ht="37.5">
      <c r="A310" s="168"/>
      <c r="B310" s="206"/>
      <c r="C310" s="142" t="s">
        <v>259</v>
      </c>
      <c r="D310" s="125" t="s">
        <v>260</v>
      </c>
      <c r="E310" s="91">
        <f t="shared" si="88"/>
        <v>500</v>
      </c>
      <c r="F310" s="63">
        <f t="shared" si="89"/>
        <v>240</v>
      </c>
      <c r="G310" s="63">
        <f t="shared" si="89"/>
        <v>260</v>
      </c>
      <c r="H310" s="62">
        <f t="shared" si="90"/>
        <v>125</v>
      </c>
      <c r="I310" s="63">
        <v>60</v>
      </c>
      <c r="J310" s="63">
        <v>65</v>
      </c>
      <c r="K310" s="62">
        <f t="shared" si="91"/>
        <v>125</v>
      </c>
      <c r="L310" s="63">
        <v>60</v>
      </c>
      <c r="M310" s="63">
        <v>65</v>
      </c>
      <c r="N310" s="62">
        <f t="shared" si="92"/>
        <v>125</v>
      </c>
      <c r="O310" s="63">
        <v>60</v>
      </c>
      <c r="P310" s="63">
        <v>65</v>
      </c>
      <c r="Q310" s="62">
        <f t="shared" si="93"/>
        <v>125</v>
      </c>
      <c r="R310" s="63">
        <v>60</v>
      </c>
      <c r="S310" s="167">
        <v>65</v>
      </c>
    </row>
    <row r="311" spans="1:19" s="93" customFormat="1" ht="37.5">
      <c r="A311" s="168"/>
      <c r="B311" s="206"/>
      <c r="C311" s="141" t="s">
        <v>267</v>
      </c>
      <c r="D311" s="125" t="s">
        <v>268</v>
      </c>
      <c r="E311" s="91">
        <f t="shared" si="88"/>
        <v>300</v>
      </c>
      <c r="F311" s="63">
        <f aca="true" t="shared" si="95" ref="F311:G326">I311+L311+O311+R311</f>
        <v>152</v>
      </c>
      <c r="G311" s="63">
        <f t="shared" si="95"/>
        <v>148</v>
      </c>
      <c r="H311" s="62">
        <f t="shared" si="90"/>
        <v>75</v>
      </c>
      <c r="I311" s="63">
        <v>38</v>
      </c>
      <c r="J311" s="63">
        <v>37</v>
      </c>
      <c r="K311" s="62">
        <f t="shared" si="91"/>
        <v>75</v>
      </c>
      <c r="L311" s="63">
        <v>38</v>
      </c>
      <c r="M311" s="63">
        <v>37</v>
      </c>
      <c r="N311" s="62">
        <f t="shared" si="92"/>
        <v>75</v>
      </c>
      <c r="O311" s="63">
        <v>38</v>
      </c>
      <c r="P311" s="63">
        <v>37</v>
      </c>
      <c r="Q311" s="62">
        <f t="shared" si="93"/>
        <v>75</v>
      </c>
      <c r="R311" s="63">
        <v>38</v>
      </c>
      <c r="S311" s="167">
        <v>37</v>
      </c>
    </row>
    <row r="312" spans="1:19" s="93" customFormat="1" ht="37.5">
      <c r="A312" s="168"/>
      <c r="B312" s="206"/>
      <c r="C312" s="141" t="s">
        <v>305</v>
      </c>
      <c r="D312" s="125" t="s">
        <v>306</v>
      </c>
      <c r="E312" s="91">
        <f t="shared" si="88"/>
        <v>2400</v>
      </c>
      <c r="F312" s="63">
        <f t="shared" si="95"/>
        <v>828</v>
      </c>
      <c r="G312" s="63">
        <f t="shared" si="95"/>
        <v>1572</v>
      </c>
      <c r="H312" s="62">
        <f t="shared" si="90"/>
        <v>600</v>
      </c>
      <c r="I312" s="63">
        <v>207</v>
      </c>
      <c r="J312" s="63">
        <v>393</v>
      </c>
      <c r="K312" s="62">
        <f t="shared" si="91"/>
        <v>600</v>
      </c>
      <c r="L312" s="63">
        <v>207</v>
      </c>
      <c r="M312" s="63">
        <v>393</v>
      </c>
      <c r="N312" s="62">
        <f t="shared" si="92"/>
        <v>600</v>
      </c>
      <c r="O312" s="63">
        <v>207</v>
      </c>
      <c r="P312" s="63">
        <v>393</v>
      </c>
      <c r="Q312" s="62">
        <f t="shared" si="93"/>
        <v>600</v>
      </c>
      <c r="R312" s="63">
        <v>207</v>
      </c>
      <c r="S312" s="167">
        <v>393</v>
      </c>
    </row>
    <row r="313" spans="1:19" s="93" customFormat="1" ht="37.5">
      <c r="A313" s="168"/>
      <c r="B313" s="206"/>
      <c r="C313" s="141" t="s">
        <v>275</v>
      </c>
      <c r="D313" s="125" t="s">
        <v>276</v>
      </c>
      <c r="E313" s="91">
        <f t="shared" si="88"/>
        <v>1900</v>
      </c>
      <c r="F313" s="63">
        <f t="shared" si="95"/>
        <v>856</v>
      </c>
      <c r="G313" s="63">
        <f t="shared" si="95"/>
        <v>1044</v>
      </c>
      <c r="H313" s="62">
        <f t="shared" si="90"/>
        <v>475</v>
      </c>
      <c r="I313" s="63">
        <v>214</v>
      </c>
      <c r="J313" s="63">
        <v>261</v>
      </c>
      <c r="K313" s="62">
        <f t="shared" si="91"/>
        <v>475</v>
      </c>
      <c r="L313" s="63">
        <v>214</v>
      </c>
      <c r="M313" s="63">
        <v>261</v>
      </c>
      <c r="N313" s="62">
        <f t="shared" si="92"/>
        <v>475</v>
      </c>
      <c r="O313" s="63">
        <v>214</v>
      </c>
      <c r="P313" s="63">
        <v>261</v>
      </c>
      <c r="Q313" s="62">
        <f t="shared" si="93"/>
        <v>475</v>
      </c>
      <c r="R313" s="63">
        <v>214</v>
      </c>
      <c r="S313" s="167">
        <v>261</v>
      </c>
    </row>
    <row r="314" spans="1:19" s="93" customFormat="1" ht="56.25">
      <c r="A314" s="168"/>
      <c r="B314" s="206"/>
      <c r="C314" s="141" t="s">
        <v>285</v>
      </c>
      <c r="D314" s="125" t="s">
        <v>286</v>
      </c>
      <c r="E314" s="91">
        <f t="shared" si="88"/>
        <v>80</v>
      </c>
      <c r="F314" s="63">
        <f t="shared" si="95"/>
        <v>32</v>
      </c>
      <c r="G314" s="63">
        <f t="shared" si="95"/>
        <v>48</v>
      </c>
      <c r="H314" s="62">
        <f t="shared" si="90"/>
        <v>20</v>
      </c>
      <c r="I314" s="63">
        <v>8</v>
      </c>
      <c r="J314" s="63">
        <v>12</v>
      </c>
      <c r="K314" s="62">
        <f t="shared" si="91"/>
        <v>20</v>
      </c>
      <c r="L314" s="63">
        <v>8</v>
      </c>
      <c r="M314" s="63">
        <v>12</v>
      </c>
      <c r="N314" s="62">
        <f t="shared" si="92"/>
        <v>20</v>
      </c>
      <c r="O314" s="63">
        <v>8</v>
      </c>
      <c r="P314" s="63">
        <v>12</v>
      </c>
      <c r="Q314" s="62">
        <f t="shared" si="93"/>
        <v>20</v>
      </c>
      <c r="R314" s="63">
        <v>8</v>
      </c>
      <c r="S314" s="167">
        <v>12</v>
      </c>
    </row>
    <row r="315" spans="1:19" s="93" customFormat="1" ht="37.5">
      <c r="A315" s="168"/>
      <c r="B315" s="206"/>
      <c r="C315" s="141" t="s">
        <v>289</v>
      </c>
      <c r="D315" s="125" t="s">
        <v>290</v>
      </c>
      <c r="E315" s="91">
        <f t="shared" si="88"/>
        <v>800</v>
      </c>
      <c r="F315" s="63">
        <f t="shared" si="95"/>
        <v>412</v>
      </c>
      <c r="G315" s="63">
        <f t="shared" si="95"/>
        <v>388</v>
      </c>
      <c r="H315" s="62">
        <f t="shared" si="90"/>
        <v>200</v>
      </c>
      <c r="I315" s="63">
        <v>103</v>
      </c>
      <c r="J315" s="63">
        <v>97</v>
      </c>
      <c r="K315" s="62">
        <f t="shared" si="91"/>
        <v>200</v>
      </c>
      <c r="L315" s="63">
        <v>103</v>
      </c>
      <c r="M315" s="63">
        <v>97</v>
      </c>
      <c r="N315" s="62">
        <f t="shared" si="92"/>
        <v>200</v>
      </c>
      <c r="O315" s="63">
        <v>103</v>
      </c>
      <c r="P315" s="63">
        <v>97</v>
      </c>
      <c r="Q315" s="62">
        <f t="shared" si="93"/>
        <v>200</v>
      </c>
      <c r="R315" s="63">
        <v>103</v>
      </c>
      <c r="S315" s="167">
        <v>97</v>
      </c>
    </row>
    <row r="316" spans="1:19" s="93" customFormat="1" ht="93.75">
      <c r="A316" s="168"/>
      <c r="B316" s="206"/>
      <c r="C316" s="141" t="s">
        <v>291</v>
      </c>
      <c r="D316" s="125" t="s">
        <v>292</v>
      </c>
      <c r="E316" s="91">
        <f t="shared" si="88"/>
        <v>2000</v>
      </c>
      <c r="F316" s="63">
        <f t="shared" si="95"/>
        <v>976</v>
      </c>
      <c r="G316" s="63">
        <f t="shared" si="95"/>
        <v>1024</v>
      </c>
      <c r="H316" s="62">
        <f t="shared" si="90"/>
        <v>500</v>
      </c>
      <c r="I316" s="63">
        <v>244</v>
      </c>
      <c r="J316" s="63">
        <v>256</v>
      </c>
      <c r="K316" s="62">
        <f t="shared" si="91"/>
        <v>500</v>
      </c>
      <c r="L316" s="63">
        <v>244</v>
      </c>
      <c r="M316" s="63">
        <v>256</v>
      </c>
      <c r="N316" s="62">
        <f t="shared" si="92"/>
        <v>500</v>
      </c>
      <c r="O316" s="63">
        <v>244</v>
      </c>
      <c r="P316" s="63">
        <v>256</v>
      </c>
      <c r="Q316" s="62">
        <f t="shared" si="93"/>
        <v>500</v>
      </c>
      <c r="R316" s="63">
        <v>244</v>
      </c>
      <c r="S316" s="167">
        <v>256</v>
      </c>
    </row>
    <row r="317" spans="1:19" s="93" customFormat="1" ht="37.5">
      <c r="A317" s="168"/>
      <c r="B317" s="206"/>
      <c r="C317" s="141" t="s">
        <v>293</v>
      </c>
      <c r="D317" s="125" t="s">
        <v>294</v>
      </c>
      <c r="E317" s="91">
        <f t="shared" si="88"/>
        <v>1000</v>
      </c>
      <c r="F317" s="63">
        <f t="shared" si="95"/>
        <v>456</v>
      </c>
      <c r="G317" s="63">
        <f t="shared" si="95"/>
        <v>544</v>
      </c>
      <c r="H317" s="62">
        <f t="shared" si="90"/>
        <v>250</v>
      </c>
      <c r="I317" s="63">
        <v>114</v>
      </c>
      <c r="J317" s="63">
        <v>136</v>
      </c>
      <c r="K317" s="62">
        <f t="shared" si="91"/>
        <v>250</v>
      </c>
      <c r="L317" s="63">
        <v>114</v>
      </c>
      <c r="M317" s="63">
        <v>136</v>
      </c>
      <c r="N317" s="62">
        <f t="shared" si="92"/>
        <v>250</v>
      </c>
      <c r="O317" s="63">
        <v>114</v>
      </c>
      <c r="P317" s="63">
        <v>136</v>
      </c>
      <c r="Q317" s="62">
        <f t="shared" si="93"/>
        <v>250</v>
      </c>
      <c r="R317" s="63">
        <v>114</v>
      </c>
      <c r="S317" s="167">
        <v>136</v>
      </c>
    </row>
    <row r="318" spans="1:19" s="93" customFormat="1" ht="37.5">
      <c r="A318" s="168"/>
      <c r="B318" s="206"/>
      <c r="C318" s="141" t="s">
        <v>297</v>
      </c>
      <c r="D318" s="125" t="s">
        <v>298</v>
      </c>
      <c r="E318" s="91">
        <f t="shared" si="88"/>
        <v>1000</v>
      </c>
      <c r="F318" s="63">
        <f t="shared" si="95"/>
        <v>616</v>
      </c>
      <c r="G318" s="63">
        <f t="shared" si="95"/>
        <v>384</v>
      </c>
      <c r="H318" s="62">
        <f t="shared" si="90"/>
        <v>250</v>
      </c>
      <c r="I318" s="63">
        <v>154</v>
      </c>
      <c r="J318" s="63">
        <v>96</v>
      </c>
      <c r="K318" s="62">
        <f t="shared" si="91"/>
        <v>250</v>
      </c>
      <c r="L318" s="63">
        <v>154</v>
      </c>
      <c r="M318" s="63">
        <v>96</v>
      </c>
      <c r="N318" s="62">
        <f t="shared" si="92"/>
        <v>250</v>
      </c>
      <c r="O318" s="63">
        <v>154</v>
      </c>
      <c r="P318" s="63">
        <v>96</v>
      </c>
      <c r="Q318" s="62">
        <f t="shared" si="93"/>
        <v>250</v>
      </c>
      <c r="R318" s="63">
        <v>154</v>
      </c>
      <c r="S318" s="167">
        <v>96</v>
      </c>
    </row>
    <row r="319" spans="1:19" s="93" customFormat="1" ht="37.5">
      <c r="A319" s="168"/>
      <c r="B319" s="206"/>
      <c r="C319" s="141" t="s">
        <v>299</v>
      </c>
      <c r="D319" s="125" t="s">
        <v>300</v>
      </c>
      <c r="E319" s="91">
        <f t="shared" si="88"/>
        <v>400</v>
      </c>
      <c r="F319" s="63">
        <f t="shared" si="95"/>
        <v>172</v>
      </c>
      <c r="G319" s="63">
        <f t="shared" si="95"/>
        <v>228</v>
      </c>
      <c r="H319" s="62">
        <f t="shared" si="90"/>
        <v>100</v>
      </c>
      <c r="I319" s="63">
        <v>43</v>
      </c>
      <c r="J319" s="63">
        <v>57</v>
      </c>
      <c r="K319" s="62">
        <f t="shared" si="91"/>
        <v>100</v>
      </c>
      <c r="L319" s="63">
        <v>43</v>
      </c>
      <c r="M319" s="63">
        <v>57</v>
      </c>
      <c r="N319" s="62">
        <f t="shared" si="92"/>
        <v>100</v>
      </c>
      <c r="O319" s="63">
        <v>43</v>
      </c>
      <c r="P319" s="63">
        <v>57</v>
      </c>
      <c r="Q319" s="62">
        <f t="shared" si="93"/>
        <v>100</v>
      </c>
      <c r="R319" s="63">
        <v>43</v>
      </c>
      <c r="S319" s="167">
        <v>57</v>
      </c>
    </row>
    <row r="320" spans="1:19" s="93" customFormat="1" ht="37.5">
      <c r="A320" s="168"/>
      <c r="B320" s="206"/>
      <c r="C320" s="141" t="s">
        <v>336</v>
      </c>
      <c r="D320" s="125" t="s">
        <v>337</v>
      </c>
      <c r="E320" s="91">
        <f t="shared" si="88"/>
        <v>1500</v>
      </c>
      <c r="F320" s="63">
        <f t="shared" si="95"/>
        <v>512</v>
      </c>
      <c r="G320" s="63">
        <f t="shared" si="95"/>
        <v>988</v>
      </c>
      <c r="H320" s="62">
        <f t="shared" si="90"/>
        <v>375</v>
      </c>
      <c r="I320" s="63">
        <v>128</v>
      </c>
      <c r="J320" s="63">
        <v>247</v>
      </c>
      <c r="K320" s="62">
        <f t="shared" si="91"/>
        <v>375</v>
      </c>
      <c r="L320" s="63">
        <v>128</v>
      </c>
      <c r="M320" s="63">
        <v>247</v>
      </c>
      <c r="N320" s="62">
        <f t="shared" si="92"/>
        <v>375</v>
      </c>
      <c r="O320" s="63">
        <v>128</v>
      </c>
      <c r="P320" s="63">
        <v>247</v>
      </c>
      <c r="Q320" s="62">
        <f t="shared" si="93"/>
        <v>375</v>
      </c>
      <c r="R320" s="63">
        <v>128</v>
      </c>
      <c r="S320" s="167">
        <v>247</v>
      </c>
    </row>
    <row r="321" spans="1:19" s="93" customFormat="1" ht="56.25">
      <c r="A321" s="168"/>
      <c r="B321" s="206"/>
      <c r="C321" s="141" t="s">
        <v>338</v>
      </c>
      <c r="D321" s="125" t="s">
        <v>339</v>
      </c>
      <c r="E321" s="91">
        <f t="shared" si="88"/>
        <v>5000</v>
      </c>
      <c r="F321" s="63">
        <f t="shared" si="95"/>
        <v>1876</v>
      </c>
      <c r="G321" s="63">
        <f t="shared" si="95"/>
        <v>3124</v>
      </c>
      <c r="H321" s="62">
        <f>I321+J321</f>
        <v>1250</v>
      </c>
      <c r="I321" s="63">
        <v>469</v>
      </c>
      <c r="J321" s="63">
        <v>781</v>
      </c>
      <c r="K321" s="62">
        <f t="shared" si="91"/>
        <v>1250</v>
      </c>
      <c r="L321" s="63">
        <v>469</v>
      </c>
      <c r="M321" s="63">
        <v>781</v>
      </c>
      <c r="N321" s="62">
        <f t="shared" si="92"/>
        <v>1250</v>
      </c>
      <c r="O321" s="63">
        <v>469</v>
      </c>
      <c r="P321" s="63">
        <v>781</v>
      </c>
      <c r="Q321" s="62">
        <f t="shared" si="93"/>
        <v>1250</v>
      </c>
      <c r="R321" s="63">
        <v>469</v>
      </c>
      <c r="S321" s="167">
        <v>781</v>
      </c>
    </row>
    <row r="322" spans="1:19" s="93" customFormat="1" ht="37.5">
      <c r="A322" s="168">
        <v>31</v>
      </c>
      <c r="B322" s="206">
        <v>141</v>
      </c>
      <c r="C322" s="183"/>
      <c r="D322" s="100" t="s">
        <v>114</v>
      </c>
      <c r="E322" s="91">
        <f>SUM(E323)</f>
        <v>4000</v>
      </c>
      <c r="F322" s="91">
        <f aca="true" t="shared" si="96" ref="F322:S322">SUM(F323)</f>
        <v>1920</v>
      </c>
      <c r="G322" s="91">
        <f t="shared" si="96"/>
        <v>2080</v>
      </c>
      <c r="H322" s="91">
        <f t="shared" si="96"/>
        <v>1000</v>
      </c>
      <c r="I322" s="91">
        <f t="shared" si="96"/>
        <v>480</v>
      </c>
      <c r="J322" s="91">
        <f t="shared" si="96"/>
        <v>520</v>
      </c>
      <c r="K322" s="91">
        <f t="shared" si="96"/>
        <v>1000</v>
      </c>
      <c r="L322" s="91">
        <f t="shared" si="96"/>
        <v>480</v>
      </c>
      <c r="M322" s="91">
        <f t="shared" si="96"/>
        <v>520</v>
      </c>
      <c r="N322" s="91">
        <f t="shared" si="96"/>
        <v>1000</v>
      </c>
      <c r="O322" s="91">
        <f t="shared" si="96"/>
        <v>480</v>
      </c>
      <c r="P322" s="91">
        <f t="shared" si="96"/>
        <v>520</v>
      </c>
      <c r="Q322" s="91">
        <f t="shared" si="96"/>
        <v>1000</v>
      </c>
      <c r="R322" s="91">
        <f t="shared" si="96"/>
        <v>480</v>
      </c>
      <c r="S322" s="165">
        <f t="shared" si="96"/>
        <v>520</v>
      </c>
    </row>
    <row r="323" spans="1:19" s="93" customFormat="1" ht="37.5">
      <c r="A323" s="168"/>
      <c r="B323" s="206"/>
      <c r="C323" s="160" t="s">
        <v>321</v>
      </c>
      <c r="D323" s="161" t="s">
        <v>322</v>
      </c>
      <c r="E323" s="91">
        <f t="shared" si="88"/>
        <v>4000</v>
      </c>
      <c r="F323" s="63">
        <f t="shared" si="95"/>
        <v>1920</v>
      </c>
      <c r="G323" s="63">
        <f t="shared" si="95"/>
        <v>2080</v>
      </c>
      <c r="H323" s="62">
        <f aca="true" t="shared" si="97" ref="H323:H374">I323+J323</f>
        <v>1000</v>
      </c>
      <c r="I323" s="63">
        <v>480</v>
      </c>
      <c r="J323" s="63">
        <v>520</v>
      </c>
      <c r="K323" s="62">
        <f t="shared" si="91"/>
        <v>1000</v>
      </c>
      <c r="L323" s="63">
        <v>480</v>
      </c>
      <c r="M323" s="63">
        <v>520</v>
      </c>
      <c r="N323" s="62">
        <f t="shared" si="92"/>
        <v>1000</v>
      </c>
      <c r="O323" s="63">
        <v>480</v>
      </c>
      <c r="P323" s="63">
        <v>520</v>
      </c>
      <c r="Q323" s="62">
        <f t="shared" si="93"/>
        <v>1000</v>
      </c>
      <c r="R323" s="63">
        <v>480</v>
      </c>
      <c r="S323" s="167">
        <v>520</v>
      </c>
    </row>
    <row r="324" spans="1:19" s="93" customFormat="1" ht="37.5">
      <c r="A324" s="168">
        <v>32</v>
      </c>
      <c r="B324" s="206">
        <v>27</v>
      </c>
      <c r="C324" s="183"/>
      <c r="D324" s="105" t="s">
        <v>96</v>
      </c>
      <c r="E324" s="91">
        <f>SUM(E325:E335)</f>
        <v>6870</v>
      </c>
      <c r="F324" s="91">
        <f aca="true" t="shared" si="98" ref="F324:S324">SUM(F325:F335)</f>
        <v>1336</v>
      </c>
      <c r="G324" s="91">
        <f t="shared" si="98"/>
        <v>5534</v>
      </c>
      <c r="H324" s="91">
        <f t="shared" si="98"/>
        <v>1525</v>
      </c>
      <c r="I324" s="91">
        <f t="shared" si="98"/>
        <v>315</v>
      </c>
      <c r="J324" s="91">
        <f t="shared" si="98"/>
        <v>1210</v>
      </c>
      <c r="K324" s="91">
        <f t="shared" si="98"/>
        <v>1735</v>
      </c>
      <c r="L324" s="91">
        <f t="shared" si="98"/>
        <v>332</v>
      </c>
      <c r="M324" s="91">
        <f t="shared" si="98"/>
        <v>1403</v>
      </c>
      <c r="N324" s="91">
        <f t="shared" si="98"/>
        <v>1825</v>
      </c>
      <c r="O324" s="91">
        <f t="shared" si="98"/>
        <v>351</v>
      </c>
      <c r="P324" s="91">
        <f t="shared" si="98"/>
        <v>1474</v>
      </c>
      <c r="Q324" s="91">
        <f t="shared" si="98"/>
        <v>1785</v>
      </c>
      <c r="R324" s="91">
        <f t="shared" si="98"/>
        <v>338</v>
      </c>
      <c r="S324" s="165">
        <f t="shared" si="98"/>
        <v>1447</v>
      </c>
    </row>
    <row r="325" spans="1:19" s="93" customFormat="1" ht="37.5">
      <c r="A325" s="168"/>
      <c r="B325" s="206"/>
      <c r="C325" s="144" t="s">
        <v>329</v>
      </c>
      <c r="D325" s="112" t="s">
        <v>330</v>
      </c>
      <c r="E325" s="91">
        <f t="shared" si="88"/>
        <v>500</v>
      </c>
      <c r="F325" s="63">
        <f t="shared" si="95"/>
        <v>70</v>
      </c>
      <c r="G325" s="63">
        <f t="shared" si="95"/>
        <v>430</v>
      </c>
      <c r="H325" s="62">
        <f t="shared" si="97"/>
        <v>100</v>
      </c>
      <c r="I325" s="63">
        <v>20</v>
      </c>
      <c r="J325" s="63">
        <v>80</v>
      </c>
      <c r="K325" s="62">
        <f t="shared" si="91"/>
        <v>150</v>
      </c>
      <c r="L325" s="63">
        <v>20</v>
      </c>
      <c r="M325" s="63">
        <v>130</v>
      </c>
      <c r="N325" s="62">
        <f t="shared" si="92"/>
        <v>50</v>
      </c>
      <c r="O325" s="63">
        <v>5</v>
      </c>
      <c r="P325" s="63">
        <v>45</v>
      </c>
      <c r="Q325" s="62">
        <f t="shared" si="93"/>
        <v>200</v>
      </c>
      <c r="R325" s="63">
        <v>25</v>
      </c>
      <c r="S325" s="167">
        <v>175</v>
      </c>
    </row>
    <row r="326" spans="1:19" s="93" customFormat="1" ht="37.5">
      <c r="A326" s="168"/>
      <c r="B326" s="206"/>
      <c r="C326" s="182" t="s">
        <v>331</v>
      </c>
      <c r="D326" s="113" t="s">
        <v>332</v>
      </c>
      <c r="E326" s="91">
        <f t="shared" si="88"/>
        <v>90</v>
      </c>
      <c r="F326" s="63">
        <f t="shared" si="95"/>
        <v>16</v>
      </c>
      <c r="G326" s="63">
        <f t="shared" si="95"/>
        <v>74</v>
      </c>
      <c r="H326" s="62">
        <f t="shared" si="97"/>
        <v>10</v>
      </c>
      <c r="I326" s="63">
        <v>2</v>
      </c>
      <c r="J326" s="63">
        <v>8</v>
      </c>
      <c r="K326" s="62">
        <f t="shared" si="91"/>
        <v>20</v>
      </c>
      <c r="L326" s="63">
        <v>4</v>
      </c>
      <c r="M326" s="63">
        <v>16</v>
      </c>
      <c r="N326" s="62">
        <f t="shared" si="92"/>
        <v>20</v>
      </c>
      <c r="O326" s="63">
        <v>4</v>
      </c>
      <c r="P326" s="63">
        <v>16</v>
      </c>
      <c r="Q326" s="62">
        <f t="shared" si="93"/>
        <v>40</v>
      </c>
      <c r="R326" s="63">
        <v>6</v>
      </c>
      <c r="S326" s="167">
        <v>34</v>
      </c>
    </row>
    <row r="327" spans="1:19" s="93" customFormat="1" ht="37.5">
      <c r="A327" s="168"/>
      <c r="B327" s="206"/>
      <c r="C327" s="141" t="s">
        <v>305</v>
      </c>
      <c r="D327" s="125" t="s">
        <v>306</v>
      </c>
      <c r="E327" s="91">
        <f t="shared" si="88"/>
        <v>1500</v>
      </c>
      <c r="F327" s="63">
        <f aca="true" t="shared" si="99" ref="F327:G365">I327+L327+O327+R327</f>
        <v>280</v>
      </c>
      <c r="G327" s="63">
        <f t="shared" si="99"/>
        <v>1220</v>
      </c>
      <c r="H327" s="62">
        <f t="shared" si="97"/>
        <v>375</v>
      </c>
      <c r="I327" s="63">
        <v>70</v>
      </c>
      <c r="J327" s="63">
        <v>305</v>
      </c>
      <c r="K327" s="62">
        <f t="shared" si="91"/>
        <v>375</v>
      </c>
      <c r="L327" s="63">
        <v>70</v>
      </c>
      <c r="M327" s="63">
        <v>305</v>
      </c>
      <c r="N327" s="62">
        <f t="shared" si="92"/>
        <v>375</v>
      </c>
      <c r="O327" s="63">
        <v>70</v>
      </c>
      <c r="P327" s="63">
        <v>305</v>
      </c>
      <c r="Q327" s="62">
        <f t="shared" si="93"/>
        <v>375</v>
      </c>
      <c r="R327" s="63">
        <v>70</v>
      </c>
      <c r="S327" s="167">
        <v>305</v>
      </c>
    </row>
    <row r="328" spans="1:19" s="93" customFormat="1" ht="37.5">
      <c r="A328" s="168"/>
      <c r="B328" s="206"/>
      <c r="C328" s="141" t="s">
        <v>275</v>
      </c>
      <c r="D328" s="125" t="s">
        <v>276</v>
      </c>
      <c r="E328" s="91">
        <f t="shared" si="88"/>
        <v>1300</v>
      </c>
      <c r="F328" s="63">
        <f t="shared" si="99"/>
        <v>350</v>
      </c>
      <c r="G328" s="63">
        <f t="shared" si="99"/>
        <v>950</v>
      </c>
      <c r="H328" s="62">
        <f t="shared" si="97"/>
        <v>300</v>
      </c>
      <c r="I328" s="63">
        <v>80</v>
      </c>
      <c r="J328" s="63">
        <v>220</v>
      </c>
      <c r="K328" s="62">
        <f t="shared" si="91"/>
        <v>300</v>
      </c>
      <c r="L328" s="63">
        <v>80</v>
      </c>
      <c r="M328" s="63">
        <v>220</v>
      </c>
      <c r="N328" s="62">
        <f t="shared" si="92"/>
        <v>350</v>
      </c>
      <c r="O328" s="63">
        <v>95</v>
      </c>
      <c r="P328" s="63">
        <v>255</v>
      </c>
      <c r="Q328" s="62">
        <f t="shared" si="93"/>
        <v>350</v>
      </c>
      <c r="R328" s="63">
        <v>95</v>
      </c>
      <c r="S328" s="167">
        <v>255</v>
      </c>
    </row>
    <row r="329" spans="1:19" s="93" customFormat="1" ht="37.5">
      <c r="A329" s="168"/>
      <c r="B329" s="206"/>
      <c r="C329" s="141" t="s">
        <v>321</v>
      </c>
      <c r="D329" s="125" t="s">
        <v>322</v>
      </c>
      <c r="E329" s="91">
        <f t="shared" si="88"/>
        <v>800</v>
      </c>
      <c r="F329" s="63">
        <f t="shared" si="99"/>
        <v>90</v>
      </c>
      <c r="G329" s="63">
        <f t="shared" si="99"/>
        <v>710</v>
      </c>
      <c r="H329" s="62">
        <f t="shared" si="97"/>
        <v>150</v>
      </c>
      <c r="I329" s="63">
        <v>20</v>
      </c>
      <c r="J329" s="63">
        <v>130</v>
      </c>
      <c r="K329" s="62">
        <f t="shared" si="91"/>
        <v>200</v>
      </c>
      <c r="L329" s="63">
        <v>20</v>
      </c>
      <c r="M329" s="63">
        <v>180</v>
      </c>
      <c r="N329" s="62">
        <f t="shared" si="92"/>
        <v>300</v>
      </c>
      <c r="O329" s="63">
        <v>35</v>
      </c>
      <c r="P329" s="63">
        <v>265</v>
      </c>
      <c r="Q329" s="62">
        <f t="shared" si="93"/>
        <v>150</v>
      </c>
      <c r="R329" s="63">
        <v>15</v>
      </c>
      <c r="S329" s="167">
        <v>135</v>
      </c>
    </row>
    <row r="330" spans="1:19" s="93" customFormat="1" ht="37.5">
      <c r="A330" s="168"/>
      <c r="B330" s="206"/>
      <c r="C330" s="141" t="s">
        <v>289</v>
      </c>
      <c r="D330" s="125" t="s">
        <v>290</v>
      </c>
      <c r="E330" s="91">
        <f t="shared" si="88"/>
        <v>300</v>
      </c>
      <c r="F330" s="63">
        <f t="shared" si="99"/>
        <v>70</v>
      </c>
      <c r="G330" s="63">
        <f t="shared" si="99"/>
        <v>230</v>
      </c>
      <c r="H330" s="62">
        <f t="shared" si="97"/>
        <v>45</v>
      </c>
      <c r="I330" s="63">
        <v>15</v>
      </c>
      <c r="J330" s="63">
        <v>30</v>
      </c>
      <c r="K330" s="62">
        <f t="shared" si="91"/>
        <v>45</v>
      </c>
      <c r="L330" s="63">
        <v>15</v>
      </c>
      <c r="M330" s="63">
        <v>30</v>
      </c>
      <c r="N330" s="62">
        <f t="shared" si="92"/>
        <v>85</v>
      </c>
      <c r="O330" s="63">
        <v>20</v>
      </c>
      <c r="P330" s="63">
        <v>65</v>
      </c>
      <c r="Q330" s="62">
        <f t="shared" si="93"/>
        <v>125</v>
      </c>
      <c r="R330" s="63">
        <v>20</v>
      </c>
      <c r="S330" s="167">
        <v>105</v>
      </c>
    </row>
    <row r="331" spans="1:19" s="93" customFormat="1" ht="37.5">
      <c r="A331" s="168"/>
      <c r="B331" s="206"/>
      <c r="C331" s="141" t="s">
        <v>319</v>
      </c>
      <c r="D331" s="125" t="s">
        <v>320</v>
      </c>
      <c r="E331" s="91">
        <f t="shared" si="88"/>
        <v>80</v>
      </c>
      <c r="F331" s="63">
        <f t="shared" si="99"/>
        <v>10</v>
      </c>
      <c r="G331" s="63">
        <f t="shared" si="99"/>
        <v>70</v>
      </c>
      <c r="H331" s="62">
        <f t="shared" si="97"/>
        <v>20</v>
      </c>
      <c r="I331" s="63">
        <v>3</v>
      </c>
      <c r="J331" s="63">
        <v>17</v>
      </c>
      <c r="K331" s="62">
        <f t="shared" si="91"/>
        <v>20</v>
      </c>
      <c r="L331" s="63">
        <v>3</v>
      </c>
      <c r="M331" s="63">
        <v>17</v>
      </c>
      <c r="N331" s="62">
        <f t="shared" si="92"/>
        <v>20</v>
      </c>
      <c r="O331" s="63">
        <v>2</v>
      </c>
      <c r="P331" s="63">
        <v>18</v>
      </c>
      <c r="Q331" s="62">
        <f t="shared" si="93"/>
        <v>20</v>
      </c>
      <c r="R331" s="63">
        <v>2</v>
      </c>
      <c r="S331" s="167">
        <v>18</v>
      </c>
    </row>
    <row r="332" spans="1:19" s="93" customFormat="1" ht="93.75">
      <c r="A332" s="168"/>
      <c r="B332" s="206"/>
      <c r="C332" s="141" t="s">
        <v>291</v>
      </c>
      <c r="D332" s="125" t="s">
        <v>292</v>
      </c>
      <c r="E332" s="91">
        <f t="shared" si="88"/>
        <v>1000</v>
      </c>
      <c r="F332" s="63">
        <f t="shared" si="99"/>
        <v>200</v>
      </c>
      <c r="G332" s="63">
        <f t="shared" si="99"/>
        <v>800</v>
      </c>
      <c r="H332" s="62">
        <f t="shared" si="97"/>
        <v>250</v>
      </c>
      <c r="I332" s="63">
        <v>50</v>
      </c>
      <c r="J332" s="63">
        <v>200</v>
      </c>
      <c r="K332" s="62">
        <f t="shared" si="91"/>
        <v>250</v>
      </c>
      <c r="L332" s="63">
        <v>50</v>
      </c>
      <c r="M332" s="63">
        <v>200</v>
      </c>
      <c r="N332" s="62">
        <f t="shared" si="92"/>
        <v>250</v>
      </c>
      <c r="O332" s="63">
        <v>50</v>
      </c>
      <c r="P332" s="63">
        <v>200</v>
      </c>
      <c r="Q332" s="62">
        <f t="shared" si="93"/>
        <v>250</v>
      </c>
      <c r="R332" s="63">
        <v>50</v>
      </c>
      <c r="S332" s="167">
        <v>200</v>
      </c>
    </row>
    <row r="333" spans="1:19" s="93" customFormat="1" ht="37.5">
      <c r="A333" s="168"/>
      <c r="B333" s="206"/>
      <c r="C333" s="141" t="s">
        <v>293</v>
      </c>
      <c r="D333" s="125" t="s">
        <v>294</v>
      </c>
      <c r="E333" s="91">
        <f t="shared" si="88"/>
        <v>600</v>
      </c>
      <c r="F333" s="63">
        <f t="shared" si="99"/>
        <v>90</v>
      </c>
      <c r="G333" s="63">
        <f t="shared" si="99"/>
        <v>510</v>
      </c>
      <c r="H333" s="62">
        <f t="shared" si="97"/>
        <v>100</v>
      </c>
      <c r="I333" s="63">
        <v>15</v>
      </c>
      <c r="J333" s="63">
        <v>85</v>
      </c>
      <c r="K333" s="62">
        <f t="shared" si="91"/>
        <v>200</v>
      </c>
      <c r="L333" s="63">
        <v>30</v>
      </c>
      <c r="M333" s="63">
        <v>170</v>
      </c>
      <c r="N333" s="62">
        <f t="shared" si="92"/>
        <v>200</v>
      </c>
      <c r="O333" s="63">
        <v>30</v>
      </c>
      <c r="P333" s="63">
        <v>170</v>
      </c>
      <c r="Q333" s="62">
        <f t="shared" si="93"/>
        <v>100</v>
      </c>
      <c r="R333" s="63">
        <v>15</v>
      </c>
      <c r="S333" s="167">
        <v>85</v>
      </c>
    </row>
    <row r="334" spans="1:19" s="93" customFormat="1" ht="37.5">
      <c r="A334" s="168"/>
      <c r="B334" s="206"/>
      <c r="C334" s="141" t="s">
        <v>297</v>
      </c>
      <c r="D334" s="125" t="s">
        <v>298</v>
      </c>
      <c r="E334" s="91">
        <f t="shared" si="88"/>
        <v>100</v>
      </c>
      <c r="F334" s="63">
        <f t="shared" si="99"/>
        <v>20</v>
      </c>
      <c r="G334" s="63">
        <f t="shared" si="99"/>
        <v>80</v>
      </c>
      <c r="H334" s="62">
        <f t="shared" si="97"/>
        <v>25</v>
      </c>
      <c r="I334" s="63">
        <v>5</v>
      </c>
      <c r="J334" s="63">
        <v>20</v>
      </c>
      <c r="K334" s="62">
        <f t="shared" si="91"/>
        <v>25</v>
      </c>
      <c r="L334" s="63">
        <v>5</v>
      </c>
      <c r="M334" s="63">
        <v>20</v>
      </c>
      <c r="N334" s="62">
        <f t="shared" si="92"/>
        <v>25</v>
      </c>
      <c r="O334" s="63">
        <v>5</v>
      </c>
      <c r="P334" s="63">
        <v>20</v>
      </c>
      <c r="Q334" s="62">
        <f t="shared" si="93"/>
        <v>25</v>
      </c>
      <c r="R334" s="63">
        <v>5</v>
      </c>
      <c r="S334" s="167">
        <v>20</v>
      </c>
    </row>
    <row r="335" spans="1:19" s="93" customFormat="1" ht="37.5">
      <c r="A335" s="168"/>
      <c r="B335" s="206"/>
      <c r="C335" s="141" t="s">
        <v>336</v>
      </c>
      <c r="D335" s="125" t="s">
        <v>337</v>
      </c>
      <c r="E335" s="91">
        <f t="shared" si="88"/>
        <v>600</v>
      </c>
      <c r="F335" s="63">
        <f t="shared" si="99"/>
        <v>140</v>
      </c>
      <c r="G335" s="63">
        <f t="shared" si="99"/>
        <v>460</v>
      </c>
      <c r="H335" s="62">
        <f t="shared" si="97"/>
        <v>150</v>
      </c>
      <c r="I335" s="63">
        <v>35</v>
      </c>
      <c r="J335" s="63">
        <v>115</v>
      </c>
      <c r="K335" s="62">
        <f t="shared" si="91"/>
        <v>150</v>
      </c>
      <c r="L335" s="63">
        <v>35</v>
      </c>
      <c r="M335" s="63">
        <v>115</v>
      </c>
      <c r="N335" s="62">
        <f t="shared" si="92"/>
        <v>150</v>
      </c>
      <c r="O335" s="63">
        <v>35</v>
      </c>
      <c r="P335" s="63">
        <v>115</v>
      </c>
      <c r="Q335" s="62">
        <f t="shared" si="93"/>
        <v>150</v>
      </c>
      <c r="R335" s="63">
        <v>35</v>
      </c>
      <c r="S335" s="167">
        <v>115</v>
      </c>
    </row>
    <row r="336" spans="1:19" s="93" customFormat="1" ht="37.5">
      <c r="A336" s="168">
        <v>33</v>
      </c>
      <c r="B336" s="206">
        <v>28</v>
      </c>
      <c r="C336" s="90"/>
      <c r="D336" s="105" t="s">
        <v>50</v>
      </c>
      <c r="E336" s="91">
        <f>SUM(E337:E346)</f>
        <v>8320</v>
      </c>
      <c r="F336" s="91">
        <f aca="true" t="shared" si="100" ref="F336:S336">SUM(F337:F346)</f>
        <v>6828</v>
      </c>
      <c r="G336" s="91">
        <f t="shared" si="100"/>
        <v>1492</v>
      </c>
      <c r="H336" s="91">
        <f t="shared" si="100"/>
        <v>1401</v>
      </c>
      <c r="I336" s="91">
        <f t="shared" si="100"/>
        <v>1147</v>
      </c>
      <c r="J336" s="91">
        <f t="shared" si="100"/>
        <v>254</v>
      </c>
      <c r="K336" s="91">
        <f t="shared" si="100"/>
        <v>2125</v>
      </c>
      <c r="L336" s="91">
        <f t="shared" si="100"/>
        <v>1752</v>
      </c>
      <c r="M336" s="91">
        <f t="shared" si="100"/>
        <v>373</v>
      </c>
      <c r="N336" s="91">
        <f t="shared" si="100"/>
        <v>2020</v>
      </c>
      <c r="O336" s="91">
        <f t="shared" si="100"/>
        <v>1657</v>
      </c>
      <c r="P336" s="91">
        <f t="shared" si="100"/>
        <v>363</v>
      </c>
      <c r="Q336" s="91">
        <f t="shared" si="100"/>
        <v>2774</v>
      </c>
      <c r="R336" s="91">
        <f t="shared" si="100"/>
        <v>2272</v>
      </c>
      <c r="S336" s="165">
        <f t="shared" si="100"/>
        <v>502</v>
      </c>
    </row>
    <row r="337" spans="1:19" s="93" customFormat="1" ht="37.5">
      <c r="A337" s="168"/>
      <c r="B337" s="206"/>
      <c r="C337" s="144" t="s">
        <v>329</v>
      </c>
      <c r="D337" s="116" t="s">
        <v>330</v>
      </c>
      <c r="E337" s="91">
        <f t="shared" si="88"/>
        <v>500</v>
      </c>
      <c r="F337" s="63">
        <f t="shared" si="99"/>
        <v>380</v>
      </c>
      <c r="G337" s="63">
        <f t="shared" si="99"/>
        <v>120</v>
      </c>
      <c r="H337" s="62">
        <f t="shared" si="97"/>
        <v>50</v>
      </c>
      <c r="I337" s="63">
        <v>38</v>
      </c>
      <c r="J337" s="63">
        <v>12</v>
      </c>
      <c r="K337" s="62">
        <f t="shared" si="91"/>
        <v>80</v>
      </c>
      <c r="L337" s="63">
        <v>61</v>
      </c>
      <c r="M337" s="63">
        <v>19</v>
      </c>
      <c r="N337" s="62">
        <f t="shared" si="92"/>
        <v>150</v>
      </c>
      <c r="O337" s="63">
        <v>114</v>
      </c>
      <c r="P337" s="63">
        <v>36</v>
      </c>
      <c r="Q337" s="62">
        <f t="shared" si="93"/>
        <v>220</v>
      </c>
      <c r="R337" s="63">
        <v>167</v>
      </c>
      <c r="S337" s="167">
        <v>53</v>
      </c>
    </row>
    <row r="338" spans="1:19" s="93" customFormat="1" ht="37.5">
      <c r="A338" s="168"/>
      <c r="B338" s="206"/>
      <c r="C338" s="184" t="s">
        <v>331</v>
      </c>
      <c r="D338" s="162" t="s">
        <v>332</v>
      </c>
      <c r="E338" s="91">
        <f t="shared" si="88"/>
        <v>200</v>
      </c>
      <c r="F338" s="63">
        <f t="shared" si="99"/>
        <v>156</v>
      </c>
      <c r="G338" s="63">
        <f t="shared" si="99"/>
        <v>44</v>
      </c>
      <c r="H338" s="62">
        <f t="shared" si="97"/>
        <v>20</v>
      </c>
      <c r="I338" s="63">
        <v>16</v>
      </c>
      <c r="J338" s="63">
        <v>4</v>
      </c>
      <c r="K338" s="62">
        <f t="shared" si="91"/>
        <v>60</v>
      </c>
      <c r="L338" s="63">
        <v>47</v>
      </c>
      <c r="M338" s="63">
        <v>13</v>
      </c>
      <c r="N338" s="62">
        <f t="shared" si="92"/>
        <v>80</v>
      </c>
      <c r="O338" s="63">
        <v>62</v>
      </c>
      <c r="P338" s="63">
        <v>18</v>
      </c>
      <c r="Q338" s="62">
        <f t="shared" si="93"/>
        <v>40</v>
      </c>
      <c r="R338" s="63">
        <v>31</v>
      </c>
      <c r="S338" s="167">
        <v>9</v>
      </c>
    </row>
    <row r="339" spans="1:19" s="93" customFormat="1" ht="37.5">
      <c r="A339" s="168"/>
      <c r="B339" s="206"/>
      <c r="C339" s="139" t="s">
        <v>305</v>
      </c>
      <c r="D339" s="125" t="s">
        <v>306</v>
      </c>
      <c r="E339" s="91">
        <f t="shared" si="88"/>
        <v>250</v>
      </c>
      <c r="F339" s="63">
        <f t="shared" si="99"/>
        <v>200</v>
      </c>
      <c r="G339" s="63">
        <f t="shared" si="99"/>
        <v>50</v>
      </c>
      <c r="H339" s="62">
        <f t="shared" si="97"/>
        <v>60</v>
      </c>
      <c r="I339" s="63">
        <v>48</v>
      </c>
      <c r="J339" s="63">
        <v>12</v>
      </c>
      <c r="K339" s="62">
        <f t="shared" si="91"/>
        <v>65</v>
      </c>
      <c r="L339" s="63">
        <v>52</v>
      </c>
      <c r="M339" s="63">
        <v>13</v>
      </c>
      <c r="N339" s="62">
        <f t="shared" si="92"/>
        <v>65</v>
      </c>
      <c r="O339" s="63">
        <v>52</v>
      </c>
      <c r="P339" s="63">
        <v>13</v>
      </c>
      <c r="Q339" s="62">
        <f t="shared" si="93"/>
        <v>60</v>
      </c>
      <c r="R339" s="63">
        <v>48</v>
      </c>
      <c r="S339" s="167">
        <v>12</v>
      </c>
    </row>
    <row r="340" spans="1:19" s="93" customFormat="1" ht="37.5">
      <c r="A340" s="168"/>
      <c r="B340" s="206"/>
      <c r="C340" s="139" t="s">
        <v>275</v>
      </c>
      <c r="D340" s="125" t="s">
        <v>276</v>
      </c>
      <c r="E340" s="91">
        <f t="shared" si="88"/>
        <v>1800</v>
      </c>
      <c r="F340" s="63">
        <f t="shared" si="99"/>
        <v>1472</v>
      </c>
      <c r="G340" s="63">
        <f t="shared" si="99"/>
        <v>328</v>
      </c>
      <c r="H340" s="62">
        <f t="shared" si="97"/>
        <v>250</v>
      </c>
      <c r="I340" s="63">
        <v>202</v>
      </c>
      <c r="J340" s="63">
        <v>48</v>
      </c>
      <c r="K340" s="62">
        <f t="shared" si="91"/>
        <v>450</v>
      </c>
      <c r="L340" s="63">
        <v>370</v>
      </c>
      <c r="M340" s="63">
        <v>80</v>
      </c>
      <c r="N340" s="62">
        <f t="shared" si="92"/>
        <v>450</v>
      </c>
      <c r="O340" s="63">
        <v>370</v>
      </c>
      <c r="P340" s="63">
        <v>80</v>
      </c>
      <c r="Q340" s="62">
        <f t="shared" si="93"/>
        <v>650</v>
      </c>
      <c r="R340" s="63">
        <v>530</v>
      </c>
      <c r="S340" s="167">
        <v>120</v>
      </c>
    </row>
    <row r="341" spans="1:19" s="93" customFormat="1" ht="37.5">
      <c r="A341" s="168"/>
      <c r="B341" s="206"/>
      <c r="C341" s="139" t="s">
        <v>321</v>
      </c>
      <c r="D341" s="125" t="s">
        <v>322</v>
      </c>
      <c r="E341" s="91">
        <f t="shared" si="88"/>
        <v>1100</v>
      </c>
      <c r="F341" s="63">
        <f t="shared" si="99"/>
        <v>933</v>
      </c>
      <c r="G341" s="63">
        <f t="shared" si="99"/>
        <v>167</v>
      </c>
      <c r="H341" s="62">
        <f t="shared" si="97"/>
        <v>150</v>
      </c>
      <c r="I341" s="63">
        <v>127</v>
      </c>
      <c r="J341" s="63">
        <v>23</v>
      </c>
      <c r="K341" s="62">
        <f t="shared" si="91"/>
        <v>370</v>
      </c>
      <c r="L341" s="63">
        <v>314</v>
      </c>
      <c r="M341" s="63">
        <v>56</v>
      </c>
      <c r="N341" s="62">
        <f t="shared" si="92"/>
        <v>230</v>
      </c>
      <c r="O341" s="63">
        <v>195</v>
      </c>
      <c r="P341" s="63">
        <v>35</v>
      </c>
      <c r="Q341" s="62">
        <f t="shared" si="93"/>
        <v>350</v>
      </c>
      <c r="R341" s="63">
        <v>297</v>
      </c>
      <c r="S341" s="167">
        <v>53</v>
      </c>
    </row>
    <row r="342" spans="1:19" s="93" customFormat="1" ht="37.5">
      <c r="A342" s="168"/>
      <c r="B342" s="206"/>
      <c r="C342" s="139" t="s">
        <v>289</v>
      </c>
      <c r="D342" s="125" t="s">
        <v>290</v>
      </c>
      <c r="E342" s="91">
        <f t="shared" si="88"/>
        <v>180</v>
      </c>
      <c r="F342" s="63">
        <f t="shared" si="99"/>
        <v>145</v>
      </c>
      <c r="G342" s="63">
        <f t="shared" si="99"/>
        <v>35</v>
      </c>
      <c r="H342" s="62">
        <f t="shared" si="97"/>
        <v>70</v>
      </c>
      <c r="I342" s="63">
        <v>57</v>
      </c>
      <c r="J342" s="63">
        <v>13</v>
      </c>
      <c r="K342" s="62">
        <f t="shared" si="91"/>
        <v>80</v>
      </c>
      <c r="L342" s="63">
        <v>64</v>
      </c>
      <c r="M342" s="63">
        <v>16</v>
      </c>
      <c r="N342" s="62">
        <f t="shared" si="92"/>
        <v>15</v>
      </c>
      <c r="O342" s="63">
        <v>12</v>
      </c>
      <c r="P342" s="63">
        <v>3</v>
      </c>
      <c r="Q342" s="62">
        <f t="shared" si="93"/>
        <v>15</v>
      </c>
      <c r="R342" s="63">
        <v>12</v>
      </c>
      <c r="S342" s="167">
        <v>3</v>
      </c>
    </row>
    <row r="343" spans="1:19" s="93" customFormat="1" ht="93.75">
      <c r="A343" s="168"/>
      <c r="B343" s="206"/>
      <c r="C343" s="139" t="s">
        <v>291</v>
      </c>
      <c r="D343" s="125" t="s">
        <v>292</v>
      </c>
      <c r="E343" s="91">
        <f t="shared" si="88"/>
        <v>550</v>
      </c>
      <c r="F343" s="63">
        <f t="shared" si="99"/>
        <v>477</v>
      </c>
      <c r="G343" s="63">
        <f t="shared" si="99"/>
        <v>73</v>
      </c>
      <c r="H343" s="62">
        <f t="shared" si="97"/>
        <v>90</v>
      </c>
      <c r="I343" s="63">
        <v>78</v>
      </c>
      <c r="J343" s="63">
        <v>12</v>
      </c>
      <c r="K343" s="62">
        <f t="shared" si="91"/>
        <v>165</v>
      </c>
      <c r="L343" s="63">
        <v>143</v>
      </c>
      <c r="M343" s="63">
        <v>22</v>
      </c>
      <c r="N343" s="62">
        <f t="shared" si="92"/>
        <v>165</v>
      </c>
      <c r="O343" s="63">
        <v>143</v>
      </c>
      <c r="P343" s="63">
        <v>22</v>
      </c>
      <c r="Q343" s="62">
        <f t="shared" si="93"/>
        <v>130</v>
      </c>
      <c r="R343" s="63">
        <v>113</v>
      </c>
      <c r="S343" s="167">
        <v>17</v>
      </c>
    </row>
    <row r="344" spans="1:19" s="93" customFormat="1" ht="37.5">
      <c r="A344" s="168"/>
      <c r="B344" s="206"/>
      <c r="C344" s="139" t="s">
        <v>293</v>
      </c>
      <c r="D344" s="125" t="s">
        <v>294</v>
      </c>
      <c r="E344" s="91">
        <f t="shared" si="88"/>
        <v>700</v>
      </c>
      <c r="F344" s="63">
        <f t="shared" si="99"/>
        <v>559</v>
      </c>
      <c r="G344" s="63">
        <f t="shared" si="99"/>
        <v>141</v>
      </c>
      <c r="H344" s="62">
        <f t="shared" si="97"/>
        <v>151</v>
      </c>
      <c r="I344" s="63">
        <v>120</v>
      </c>
      <c r="J344" s="63">
        <v>31</v>
      </c>
      <c r="K344" s="62">
        <f t="shared" si="91"/>
        <v>175</v>
      </c>
      <c r="L344" s="63">
        <v>140</v>
      </c>
      <c r="M344" s="63">
        <v>35</v>
      </c>
      <c r="N344" s="62">
        <f t="shared" si="92"/>
        <v>175</v>
      </c>
      <c r="O344" s="63">
        <v>140</v>
      </c>
      <c r="P344" s="63">
        <v>35</v>
      </c>
      <c r="Q344" s="62">
        <f t="shared" si="93"/>
        <v>199</v>
      </c>
      <c r="R344" s="63">
        <v>159</v>
      </c>
      <c r="S344" s="167">
        <v>40</v>
      </c>
    </row>
    <row r="345" spans="1:19" s="93" customFormat="1" ht="37.5">
      <c r="A345" s="168"/>
      <c r="B345" s="206"/>
      <c r="C345" s="139" t="s">
        <v>297</v>
      </c>
      <c r="D345" s="125" t="s">
        <v>298</v>
      </c>
      <c r="E345" s="91">
        <f t="shared" si="88"/>
        <v>120</v>
      </c>
      <c r="F345" s="63">
        <f t="shared" si="99"/>
        <v>100</v>
      </c>
      <c r="G345" s="63">
        <f t="shared" si="99"/>
        <v>20</v>
      </c>
      <c r="H345" s="62">
        <f t="shared" si="97"/>
        <v>30</v>
      </c>
      <c r="I345" s="63">
        <v>25</v>
      </c>
      <c r="J345" s="63">
        <v>5</v>
      </c>
      <c r="K345" s="62">
        <f t="shared" si="91"/>
        <v>30</v>
      </c>
      <c r="L345" s="63">
        <v>25</v>
      </c>
      <c r="M345" s="63">
        <v>5</v>
      </c>
      <c r="N345" s="62">
        <f t="shared" si="92"/>
        <v>30</v>
      </c>
      <c r="O345" s="63">
        <v>25</v>
      </c>
      <c r="P345" s="63">
        <v>5</v>
      </c>
      <c r="Q345" s="62">
        <f t="shared" si="93"/>
        <v>30</v>
      </c>
      <c r="R345" s="63">
        <v>25</v>
      </c>
      <c r="S345" s="167">
        <v>5</v>
      </c>
    </row>
    <row r="346" spans="1:19" s="93" customFormat="1" ht="37.5">
      <c r="A346" s="168"/>
      <c r="B346" s="206"/>
      <c r="C346" s="139" t="s">
        <v>336</v>
      </c>
      <c r="D346" s="125" t="s">
        <v>337</v>
      </c>
      <c r="E346" s="91">
        <f t="shared" si="88"/>
        <v>2920</v>
      </c>
      <c r="F346" s="63">
        <f t="shared" si="99"/>
        <v>2406</v>
      </c>
      <c r="G346" s="63">
        <f t="shared" si="99"/>
        <v>514</v>
      </c>
      <c r="H346" s="62">
        <f t="shared" si="97"/>
        <v>530</v>
      </c>
      <c r="I346" s="63">
        <v>436</v>
      </c>
      <c r="J346" s="63">
        <v>94</v>
      </c>
      <c r="K346" s="62">
        <f t="shared" si="91"/>
        <v>650</v>
      </c>
      <c r="L346" s="63">
        <v>536</v>
      </c>
      <c r="M346" s="63">
        <v>114</v>
      </c>
      <c r="N346" s="62">
        <f t="shared" si="92"/>
        <v>660</v>
      </c>
      <c r="O346" s="63">
        <v>544</v>
      </c>
      <c r="P346" s="63">
        <v>116</v>
      </c>
      <c r="Q346" s="62">
        <f t="shared" si="93"/>
        <v>1080</v>
      </c>
      <c r="R346" s="63">
        <v>890</v>
      </c>
      <c r="S346" s="167">
        <v>190</v>
      </c>
    </row>
    <row r="347" spans="1:19" s="93" customFormat="1" ht="37.5">
      <c r="A347" s="168">
        <v>34</v>
      </c>
      <c r="B347" s="206">
        <v>58</v>
      </c>
      <c r="C347" s="90"/>
      <c r="D347" s="100" t="s">
        <v>111</v>
      </c>
      <c r="E347" s="91">
        <f>SUM(E348:E360)</f>
        <v>67000</v>
      </c>
      <c r="F347" s="91">
        <f aca="true" t="shared" si="101" ref="F347:S347">SUM(F348:F360)</f>
        <v>16846</v>
      </c>
      <c r="G347" s="91">
        <f t="shared" si="101"/>
        <v>50154</v>
      </c>
      <c r="H347" s="91">
        <f t="shared" si="101"/>
        <v>17250</v>
      </c>
      <c r="I347" s="91">
        <f t="shared" si="101"/>
        <v>4111</v>
      </c>
      <c r="J347" s="91">
        <f t="shared" si="101"/>
        <v>13139</v>
      </c>
      <c r="K347" s="91">
        <f t="shared" si="101"/>
        <v>14750</v>
      </c>
      <c r="L347" s="91">
        <f t="shared" si="101"/>
        <v>3787</v>
      </c>
      <c r="M347" s="91">
        <f t="shared" si="101"/>
        <v>10963</v>
      </c>
      <c r="N347" s="91">
        <f t="shared" si="101"/>
        <v>15800</v>
      </c>
      <c r="O347" s="91">
        <f t="shared" si="101"/>
        <v>3936</v>
      </c>
      <c r="P347" s="91">
        <f t="shared" si="101"/>
        <v>11864</v>
      </c>
      <c r="Q347" s="91">
        <f t="shared" si="101"/>
        <v>19200</v>
      </c>
      <c r="R347" s="91">
        <f t="shared" si="101"/>
        <v>5012</v>
      </c>
      <c r="S347" s="165">
        <f t="shared" si="101"/>
        <v>14188</v>
      </c>
    </row>
    <row r="348" spans="1:19" s="93" customFormat="1" ht="37.5">
      <c r="A348" s="168"/>
      <c r="B348" s="206"/>
      <c r="C348" s="144" t="s">
        <v>329</v>
      </c>
      <c r="D348" s="112" t="s">
        <v>330</v>
      </c>
      <c r="E348" s="91">
        <f>F348+G348</f>
        <v>5000</v>
      </c>
      <c r="F348" s="63">
        <f>I348+L348+O348+R348</f>
        <v>1100</v>
      </c>
      <c r="G348" s="63">
        <f>J348+M348+P348+S348</f>
        <v>3900</v>
      </c>
      <c r="H348" s="62">
        <f>I348+J348</f>
        <v>1250</v>
      </c>
      <c r="I348" s="63">
        <v>275</v>
      </c>
      <c r="J348" s="63">
        <v>975</v>
      </c>
      <c r="K348" s="62">
        <f>L348+M348</f>
        <v>1250</v>
      </c>
      <c r="L348" s="63">
        <v>275</v>
      </c>
      <c r="M348" s="63">
        <v>975</v>
      </c>
      <c r="N348" s="62">
        <f>O348+P348</f>
        <v>1250</v>
      </c>
      <c r="O348" s="63">
        <v>275</v>
      </c>
      <c r="P348" s="63">
        <v>975</v>
      </c>
      <c r="Q348" s="62">
        <f>R348+S348</f>
        <v>1250</v>
      </c>
      <c r="R348" s="63">
        <v>275</v>
      </c>
      <c r="S348" s="167">
        <v>975</v>
      </c>
    </row>
    <row r="349" spans="1:19" s="93" customFormat="1" ht="37.5">
      <c r="A349" s="168"/>
      <c r="B349" s="206"/>
      <c r="C349" s="182" t="s">
        <v>331</v>
      </c>
      <c r="D349" s="113" t="s">
        <v>332</v>
      </c>
      <c r="E349" s="91">
        <f aca="true" t="shared" si="102" ref="E349:E360">F349+G349</f>
        <v>800</v>
      </c>
      <c r="F349" s="63">
        <f aca="true" t="shared" si="103" ref="F349:F360">I349+L349+O349+R349</f>
        <v>176</v>
      </c>
      <c r="G349" s="63">
        <f aca="true" t="shared" si="104" ref="G349:G360">J349+M349+P349+S349</f>
        <v>624</v>
      </c>
      <c r="H349" s="62">
        <f aca="true" t="shared" si="105" ref="H349:H360">I349+J349</f>
        <v>200</v>
      </c>
      <c r="I349" s="63">
        <v>44</v>
      </c>
      <c r="J349" s="63">
        <v>156</v>
      </c>
      <c r="K349" s="62">
        <f aca="true" t="shared" si="106" ref="K349:K360">L349+M349</f>
        <v>200</v>
      </c>
      <c r="L349" s="63">
        <v>44</v>
      </c>
      <c r="M349" s="63">
        <v>156</v>
      </c>
      <c r="N349" s="62">
        <f aca="true" t="shared" si="107" ref="N349:N360">O349+P349</f>
        <v>200</v>
      </c>
      <c r="O349" s="63">
        <v>44</v>
      </c>
      <c r="P349" s="63">
        <v>156</v>
      </c>
      <c r="Q349" s="62">
        <f aca="true" t="shared" si="108" ref="Q349:Q360">R349+S349</f>
        <v>200</v>
      </c>
      <c r="R349" s="63">
        <v>44</v>
      </c>
      <c r="S349" s="167">
        <v>156</v>
      </c>
    </row>
    <row r="350" spans="1:19" s="93" customFormat="1" ht="56.25">
      <c r="A350" s="168"/>
      <c r="B350" s="206"/>
      <c r="C350" s="144" t="s">
        <v>333</v>
      </c>
      <c r="D350" s="129" t="s">
        <v>334</v>
      </c>
      <c r="E350" s="91">
        <f t="shared" si="102"/>
        <v>1500</v>
      </c>
      <c r="F350" s="63">
        <f t="shared" si="103"/>
        <v>330</v>
      </c>
      <c r="G350" s="63">
        <f t="shared" si="104"/>
        <v>1170</v>
      </c>
      <c r="H350" s="62">
        <f t="shared" si="105"/>
        <v>375</v>
      </c>
      <c r="I350" s="63">
        <v>82</v>
      </c>
      <c r="J350" s="63">
        <v>293</v>
      </c>
      <c r="K350" s="62">
        <f t="shared" si="106"/>
        <v>375</v>
      </c>
      <c r="L350" s="63">
        <v>83</v>
      </c>
      <c r="M350" s="63">
        <v>292</v>
      </c>
      <c r="N350" s="62">
        <f t="shared" si="107"/>
        <v>375</v>
      </c>
      <c r="O350" s="63">
        <v>82</v>
      </c>
      <c r="P350" s="63">
        <v>293</v>
      </c>
      <c r="Q350" s="62">
        <f t="shared" si="108"/>
        <v>375</v>
      </c>
      <c r="R350" s="63">
        <v>83</v>
      </c>
      <c r="S350" s="167">
        <v>292</v>
      </c>
    </row>
    <row r="351" spans="1:19" s="93" customFormat="1" ht="93.75">
      <c r="A351" s="168"/>
      <c r="B351" s="206"/>
      <c r="C351" s="96">
        <v>136.6</v>
      </c>
      <c r="D351" s="125" t="s">
        <v>292</v>
      </c>
      <c r="E351" s="91">
        <f t="shared" si="102"/>
        <v>2400</v>
      </c>
      <c r="F351" s="63">
        <f t="shared" si="103"/>
        <v>600</v>
      </c>
      <c r="G351" s="63">
        <f t="shared" si="104"/>
        <v>1800</v>
      </c>
      <c r="H351" s="62">
        <f t="shared" si="105"/>
        <v>600</v>
      </c>
      <c r="I351" s="63">
        <v>150</v>
      </c>
      <c r="J351" s="63">
        <v>450</v>
      </c>
      <c r="K351" s="62">
        <f t="shared" si="106"/>
        <v>600</v>
      </c>
      <c r="L351" s="63">
        <v>150</v>
      </c>
      <c r="M351" s="63">
        <v>450</v>
      </c>
      <c r="N351" s="62">
        <f t="shared" si="107"/>
        <v>600</v>
      </c>
      <c r="O351" s="63">
        <v>150</v>
      </c>
      <c r="P351" s="63">
        <v>450</v>
      </c>
      <c r="Q351" s="62">
        <f t="shared" si="108"/>
        <v>600</v>
      </c>
      <c r="R351" s="63">
        <v>150</v>
      </c>
      <c r="S351" s="167">
        <v>450</v>
      </c>
    </row>
    <row r="352" spans="1:19" s="93" customFormat="1" ht="37.5">
      <c r="A352" s="168"/>
      <c r="B352" s="206"/>
      <c r="C352" s="122" t="s">
        <v>259</v>
      </c>
      <c r="D352" s="125" t="s">
        <v>260</v>
      </c>
      <c r="E352" s="91">
        <f t="shared" si="102"/>
        <v>800</v>
      </c>
      <c r="F352" s="63">
        <f t="shared" si="103"/>
        <v>320</v>
      </c>
      <c r="G352" s="63">
        <f t="shared" si="104"/>
        <v>480</v>
      </c>
      <c r="H352" s="62">
        <f t="shared" si="105"/>
        <v>200</v>
      </c>
      <c r="I352" s="63">
        <v>80</v>
      </c>
      <c r="J352" s="63">
        <v>120</v>
      </c>
      <c r="K352" s="62">
        <f t="shared" si="106"/>
        <v>200</v>
      </c>
      <c r="L352" s="63">
        <v>80</v>
      </c>
      <c r="M352" s="63">
        <v>120</v>
      </c>
      <c r="N352" s="62">
        <f t="shared" si="107"/>
        <v>200</v>
      </c>
      <c r="O352" s="63">
        <v>80</v>
      </c>
      <c r="P352" s="63">
        <v>120</v>
      </c>
      <c r="Q352" s="62">
        <f t="shared" si="108"/>
        <v>200</v>
      </c>
      <c r="R352" s="63">
        <v>80</v>
      </c>
      <c r="S352" s="167">
        <v>120</v>
      </c>
    </row>
    <row r="353" spans="1:19" s="93" customFormat="1" ht="37.5">
      <c r="A353" s="168"/>
      <c r="B353" s="206"/>
      <c r="C353" s="96" t="s">
        <v>297</v>
      </c>
      <c r="D353" s="125" t="s">
        <v>298</v>
      </c>
      <c r="E353" s="91">
        <f t="shared" si="102"/>
        <v>1500</v>
      </c>
      <c r="F353" s="63">
        <f t="shared" si="103"/>
        <v>420</v>
      </c>
      <c r="G353" s="63">
        <f t="shared" si="104"/>
        <v>1080</v>
      </c>
      <c r="H353" s="62">
        <f t="shared" si="105"/>
        <v>375</v>
      </c>
      <c r="I353" s="63">
        <v>105</v>
      </c>
      <c r="J353" s="63">
        <v>270</v>
      </c>
      <c r="K353" s="62">
        <f t="shared" si="106"/>
        <v>375</v>
      </c>
      <c r="L353" s="63">
        <v>105</v>
      </c>
      <c r="M353" s="63">
        <v>270</v>
      </c>
      <c r="N353" s="62">
        <f t="shared" si="107"/>
        <v>375</v>
      </c>
      <c r="O353" s="63">
        <v>105</v>
      </c>
      <c r="P353" s="63">
        <v>270</v>
      </c>
      <c r="Q353" s="62">
        <f t="shared" si="108"/>
        <v>375</v>
      </c>
      <c r="R353" s="63">
        <v>105</v>
      </c>
      <c r="S353" s="167">
        <v>270</v>
      </c>
    </row>
    <row r="354" spans="1:19" s="93" customFormat="1" ht="37.5">
      <c r="A354" s="168"/>
      <c r="B354" s="206"/>
      <c r="C354" s="96" t="s">
        <v>293</v>
      </c>
      <c r="D354" s="125" t="s">
        <v>294</v>
      </c>
      <c r="E354" s="91">
        <f t="shared" si="102"/>
        <v>2000</v>
      </c>
      <c r="F354" s="63">
        <f t="shared" si="103"/>
        <v>600</v>
      </c>
      <c r="G354" s="63">
        <f t="shared" si="104"/>
        <v>1400</v>
      </c>
      <c r="H354" s="62">
        <f t="shared" si="105"/>
        <v>500</v>
      </c>
      <c r="I354" s="63">
        <v>150</v>
      </c>
      <c r="J354" s="63">
        <v>350</v>
      </c>
      <c r="K354" s="62">
        <f t="shared" si="106"/>
        <v>500</v>
      </c>
      <c r="L354" s="63">
        <v>150</v>
      </c>
      <c r="M354" s="63">
        <v>350</v>
      </c>
      <c r="N354" s="62">
        <f t="shared" si="107"/>
        <v>500</v>
      </c>
      <c r="O354" s="63">
        <v>150</v>
      </c>
      <c r="P354" s="63">
        <v>350</v>
      </c>
      <c r="Q354" s="62">
        <f t="shared" si="108"/>
        <v>500</v>
      </c>
      <c r="R354" s="63">
        <v>150</v>
      </c>
      <c r="S354" s="167">
        <v>350</v>
      </c>
    </row>
    <row r="355" spans="1:19" s="93" customFormat="1" ht="37.5">
      <c r="A355" s="168"/>
      <c r="B355" s="206"/>
      <c r="C355" s="3" t="s">
        <v>305</v>
      </c>
      <c r="D355" s="125" t="s">
        <v>306</v>
      </c>
      <c r="E355" s="91">
        <f t="shared" si="102"/>
        <v>15000</v>
      </c>
      <c r="F355" s="63">
        <f t="shared" si="103"/>
        <v>3300</v>
      </c>
      <c r="G355" s="63">
        <f t="shared" si="104"/>
        <v>11700</v>
      </c>
      <c r="H355" s="62">
        <f t="shared" si="105"/>
        <v>3750</v>
      </c>
      <c r="I355" s="63">
        <v>825</v>
      </c>
      <c r="J355" s="63">
        <v>2925</v>
      </c>
      <c r="K355" s="62">
        <f t="shared" si="106"/>
        <v>2750</v>
      </c>
      <c r="L355" s="63">
        <v>600</v>
      </c>
      <c r="M355" s="63">
        <v>2150</v>
      </c>
      <c r="N355" s="62">
        <f t="shared" si="107"/>
        <v>3250</v>
      </c>
      <c r="O355" s="63">
        <v>700</v>
      </c>
      <c r="P355" s="63">
        <v>2550</v>
      </c>
      <c r="Q355" s="62">
        <f t="shared" si="108"/>
        <v>5250</v>
      </c>
      <c r="R355" s="63">
        <v>1175</v>
      </c>
      <c r="S355" s="167">
        <v>4075</v>
      </c>
    </row>
    <row r="356" spans="1:19" s="93" customFormat="1" ht="37.5">
      <c r="A356" s="168"/>
      <c r="B356" s="206"/>
      <c r="C356" s="3" t="s">
        <v>275</v>
      </c>
      <c r="D356" s="125" t="s">
        <v>276</v>
      </c>
      <c r="E356" s="91">
        <f t="shared" si="102"/>
        <v>10000</v>
      </c>
      <c r="F356" s="63">
        <f t="shared" si="103"/>
        <v>2800</v>
      </c>
      <c r="G356" s="63">
        <f t="shared" si="104"/>
        <v>7200</v>
      </c>
      <c r="H356" s="62">
        <f t="shared" si="105"/>
        <v>3000</v>
      </c>
      <c r="I356" s="63">
        <v>600</v>
      </c>
      <c r="J356" s="63">
        <v>2400</v>
      </c>
      <c r="K356" s="62">
        <f t="shared" si="106"/>
        <v>2000</v>
      </c>
      <c r="L356" s="63">
        <v>625</v>
      </c>
      <c r="M356" s="63">
        <v>1375</v>
      </c>
      <c r="N356" s="62">
        <f t="shared" si="107"/>
        <v>2300</v>
      </c>
      <c r="O356" s="63">
        <v>600</v>
      </c>
      <c r="P356" s="63">
        <v>1700</v>
      </c>
      <c r="Q356" s="62">
        <f t="shared" si="108"/>
        <v>2700</v>
      </c>
      <c r="R356" s="63">
        <v>975</v>
      </c>
      <c r="S356" s="167">
        <v>1725</v>
      </c>
    </row>
    <row r="357" spans="1:19" s="93" customFormat="1" ht="37.5">
      <c r="A357" s="168"/>
      <c r="B357" s="206"/>
      <c r="C357" s="3" t="s">
        <v>267</v>
      </c>
      <c r="D357" s="125" t="s">
        <v>268</v>
      </c>
      <c r="E357" s="91">
        <f t="shared" si="102"/>
        <v>1000</v>
      </c>
      <c r="F357" s="63">
        <f t="shared" si="103"/>
        <v>400</v>
      </c>
      <c r="G357" s="63">
        <f t="shared" si="104"/>
        <v>600</v>
      </c>
      <c r="H357" s="62">
        <f t="shared" si="105"/>
        <v>250</v>
      </c>
      <c r="I357" s="63">
        <v>100</v>
      </c>
      <c r="J357" s="63">
        <v>150</v>
      </c>
      <c r="K357" s="62">
        <f t="shared" si="106"/>
        <v>250</v>
      </c>
      <c r="L357" s="63">
        <v>100</v>
      </c>
      <c r="M357" s="63">
        <v>150</v>
      </c>
      <c r="N357" s="62">
        <f t="shared" si="107"/>
        <v>250</v>
      </c>
      <c r="O357" s="63">
        <v>100</v>
      </c>
      <c r="P357" s="63">
        <v>150</v>
      </c>
      <c r="Q357" s="62">
        <f t="shared" si="108"/>
        <v>250</v>
      </c>
      <c r="R357" s="63">
        <v>100</v>
      </c>
      <c r="S357" s="167">
        <v>150</v>
      </c>
    </row>
    <row r="358" spans="1:19" s="93" customFormat="1" ht="37.5">
      <c r="A358" s="168"/>
      <c r="B358" s="206"/>
      <c r="C358" s="3" t="s">
        <v>338</v>
      </c>
      <c r="D358" s="121" t="s">
        <v>376</v>
      </c>
      <c r="E358" s="91">
        <f t="shared" si="102"/>
        <v>6000</v>
      </c>
      <c r="F358" s="63">
        <f t="shared" si="103"/>
        <v>1800</v>
      </c>
      <c r="G358" s="63">
        <f t="shared" si="104"/>
        <v>4200</v>
      </c>
      <c r="H358" s="62">
        <f t="shared" si="105"/>
        <v>1500</v>
      </c>
      <c r="I358" s="63">
        <v>450</v>
      </c>
      <c r="J358" s="63">
        <v>1050</v>
      </c>
      <c r="K358" s="62">
        <f t="shared" si="106"/>
        <v>1250</v>
      </c>
      <c r="L358" s="63">
        <v>375</v>
      </c>
      <c r="M358" s="63">
        <v>875</v>
      </c>
      <c r="N358" s="62">
        <f t="shared" si="107"/>
        <v>1500</v>
      </c>
      <c r="O358" s="63">
        <v>450</v>
      </c>
      <c r="P358" s="63">
        <v>1050</v>
      </c>
      <c r="Q358" s="62">
        <f t="shared" si="108"/>
        <v>1750</v>
      </c>
      <c r="R358" s="63">
        <v>525</v>
      </c>
      <c r="S358" s="167">
        <v>1225</v>
      </c>
    </row>
    <row r="359" spans="1:19" s="93" customFormat="1" ht="37.5">
      <c r="A359" s="168"/>
      <c r="B359" s="206"/>
      <c r="C359" s="3" t="s">
        <v>336</v>
      </c>
      <c r="D359" s="125" t="s">
        <v>337</v>
      </c>
      <c r="E359" s="91">
        <f t="shared" si="102"/>
        <v>19000</v>
      </c>
      <c r="F359" s="63">
        <f t="shared" si="103"/>
        <v>4200</v>
      </c>
      <c r="G359" s="63">
        <f t="shared" si="104"/>
        <v>14800</v>
      </c>
      <c r="H359" s="62">
        <f t="shared" si="105"/>
        <v>4750</v>
      </c>
      <c r="I359" s="63">
        <v>1050</v>
      </c>
      <c r="J359" s="63">
        <v>3700</v>
      </c>
      <c r="K359" s="62">
        <f t="shared" si="106"/>
        <v>4500</v>
      </c>
      <c r="L359" s="63">
        <v>1000</v>
      </c>
      <c r="M359" s="63">
        <v>3500</v>
      </c>
      <c r="N359" s="62">
        <f t="shared" si="107"/>
        <v>4500</v>
      </c>
      <c r="O359" s="63">
        <v>1000</v>
      </c>
      <c r="P359" s="63">
        <v>3500</v>
      </c>
      <c r="Q359" s="62">
        <f t="shared" si="108"/>
        <v>5250</v>
      </c>
      <c r="R359" s="63">
        <v>1150</v>
      </c>
      <c r="S359" s="167">
        <v>4100</v>
      </c>
    </row>
    <row r="360" spans="1:19" s="93" customFormat="1" ht="37.5">
      <c r="A360" s="168"/>
      <c r="B360" s="206"/>
      <c r="C360" s="3" t="s">
        <v>321</v>
      </c>
      <c r="D360" s="125" t="s">
        <v>322</v>
      </c>
      <c r="E360" s="91">
        <f t="shared" si="102"/>
        <v>2000</v>
      </c>
      <c r="F360" s="63">
        <f t="shared" si="103"/>
        <v>800</v>
      </c>
      <c r="G360" s="63">
        <f t="shared" si="104"/>
        <v>1200</v>
      </c>
      <c r="H360" s="62">
        <f t="shared" si="105"/>
        <v>500</v>
      </c>
      <c r="I360" s="63">
        <v>200</v>
      </c>
      <c r="J360" s="63">
        <v>300</v>
      </c>
      <c r="K360" s="62">
        <f t="shared" si="106"/>
        <v>500</v>
      </c>
      <c r="L360" s="63">
        <v>200</v>
      </c>
      <c r="M360" s="63">
        <v>300</v>
      </c>
      <c r="N360" s="62">
        <f t="shared" si="107"/>
        <v>500</v>
      </c>
      <c r="O360" s="63">
        <v>200</v>
      </c>
      <c r="P360" s="63">
        <v>300</v>
      </c>
      <c r="Q360" s="62">
        <f t="shared" si="108"/>
        <v>500</v>
      </c>
      <c r="R360" s="63">
        <v>200</v>
      </c>
      <c r="S360" s="167">
        <v>300</v>
      </c>
    </row>
    <row r="361" spans="1:19" s="93" customFormat="1" ht="18.75">
      <c r="A361" s="168">
        <v>35</v>
      </c>
      <c r="B361" s="206">
        <v>30</v>
      </c>
      <c r="C361" s="183"/>
      <c r="D361" s="105" t="s">
        <v>51</v>
      </c>
      <c r="E361" s="91">
        <f>SUM(E362:E374)</f>
        <v>17760</v>
      </c>
      <c r="F361" s="91">
        <f aca="true" t="shared" si="109" ref="F361:S361">SUM(F362:F374)</f>
        <v>3975</v>
      </c>
      <c r="G361" s="91">
        <f t="shared" si="109"/>
        <v>13785</v>
      </c>
      <c r="H361" s="91">
        <f t="shared" si="109"/>
        <v>3683</v>
      </c>
      <c r="I361" s="91">
        <f t="shared" si="109"/>
        <v>802</v>
      </c>
      <c r="J361" s="91">
        <f t="shared" si="109"/>
        <v>2881</v>
      </c>
      <c r="K361" s="91">
        <f t="shared" si="109"/>
        <v>4868</v>
      </c>
      <c r="L361" s="91">
        <f t="shared" si="109"/>
        <v>1094</v>
      </c>
      <c r="M361" s="91">
        <f t="shared" si="109"/>
        <v>3774</v>
      </c>
      <c r="N361" s="91">
        <f t="shared" si="109"/>
        <v>4065</v>
      </c>
      <c r="O361" s="91">
        <f t="shared" si="109"/>
        <v>897</v>
      </c>
      <c r="P361" s="91">
        <f t="shared" si="109"/>
        <v>3168</v>
      </c>
      <c r="Q361" s="91">
        <f t="shared" si="109"/>
        <v>5144</v>
      </c>
      <c r="R361" s="91">
        <f t="shared" si="109"/>
        <v>1182</v>
      </c>
      <c r="S361" s="165">
        <f t="shared" si="109"/>
        <v>3962</v>
      </c>
    </row>
    <row r="362" spans="1:19" s="93" customFormat="1" ht="37.5">
      <c r="A362" s="168"/>
      <c r="B362" s="206"/>
      <c r="C362" s="141" t="s">
        <v>329</v>
      </c>
      <c r="D362" s="112" t="s">
        <v>330</v>
      </c>
      <c r="E362" s="91">
        <f t="shared" si="88"/>
        <v>350</v>
      </c>
      <c r="F362" s="63">
        <f t="shared" si="99"/>
        <v>20</v>
      </c>
      <c r="G362" s="63">
        <f t="shared" si="99"/>
        <v>330</v>
      </c>
      <c r="H362" s="62">
        <f t="shared" si="97"/>
        <v>87</v>
      </c>
      <c r="I362" s="63">
        <v>5</v>
      </c>
      <c r="J362" s="63">
        <v>82</v>
      </c>
      <c r="K362" s="62">
        <f t="shared" si="91"/>
        <v>88</v>
      </c>
      <c r="L362" s="63">
        <v>5</v>
      </c>
      <c r="M362" s="63">
        <v>83</v>
      </c>
      <c r="N362" s="62">
        <f t="shared" si="92"/>
        <v>87</v>
      </c>
      <c r="O362" s="63">
        <v>5</v>
      </c>
      <c r="P362" s="63">
        <v>82</v>
      </c>
      <c r="Q362" s="62">
        <f t="shared" si="93"/>
        <v>88</v>
      </c>
      <c r="R362" s="63">
        <v>5</v>
      </c>
      <c r="S362" s="167">
        <v>83</v>
      </c>
    </row>
    <row r="363" spans="1:19" s="93" customFormat="1" ht="37.5">
      <c r="A363" s="168"/>
      <c r="B363" s="206"/>
      <c r="C363" s="141" t="s">
        <v>331</v>
      </c>
      <c r="D363" s="113" t="s">
        <v>332</v>
      </c>
      <c r="E363" s="91">
        <f t="shared" si="88"/>
        <v>100</v>
      </c>
      <c r="F363" s="63">
        <f t="shared" si="99"/>
        <v>5</v>
      </c>
      <c r="G363" s="63">
        <f t="shared" si="99"/>
        <v>95</v>
      </c>
      <c r="H363" s="62">
        <f t="shared" si="97"/>
        <v>0</v>
      </c>
      <c r="I363" s="63">
        <v>0</v>
      </c>
      <c r="J363" s="63">
        <v>0</v>
      </c>
      <c r="K363" s="62">
        <f t="shared" si="91"/>
        <v>0</v>
      </c>
      <c r="L363" s="63">
        <v>0</v>
      </c>
      <c r="M363" s="63">
        <v>0</v>
      </c>
      <c r="N363" s="62">
        <f t="shared" si="92"/>
        <v>100</v>
      </c>
      <c r="O363" s="63">
        <v>5</v>
      </c>
      <c r="P363" s="63">
        <v>95</v>
      </c>
      <c r="Q363" s="62">
        <f t="shared" si="93"/>
        <v>0</v>
      </c>
      <c r="R363" s="63">
        <v>0</v>
      </c>
      <c r="S363" s="167">
        <v>0</v>
      </c>
    </row>
    <row r="364" spans="1:19" s="93" customFormat="1" ht="56.25">
      <c r="A364" s="168"/>
      <c r="B364" s="206"/>
      <c r="C364" s="144" t="s">
        <v>333</v>
      </c>
      <c r="D364" s="129" t="s">
        <v>334</v>
      </c>
      <c r="E364" s="91">
        <f t="shared" si="88"/>
        <v>10</v>
      </c>
      <c r="F364" s="63">
        <f t="shared" si="99"/>
        <v>2</v>
      </c>
      <c r="G364" s="63">
        <f t="shared" si="99"/>
        <v>8</v>
      </c>
      <c r="H364" s="62">
        <f t="shared" si="97"/>
        <v>0</v>
      </c>
      <c r="I364" s="63">
        <v>0</v>
      </c>
      <c r="J364" s="63">
        <v>0</v>
      </c>
      <c r="K364" s="62">
        <f t="shared" si="91"/>
        <v>4</v>
      </c>
      <c r="L364" s="63">
        <v>1</v>
      </c>
      <c r="M364" s="63">
        <v>3</v>
      </c>
      <c r="N364" s="62">
        <f t="shared" si="92"/>
        <v>4</v>
      </c>
      <c r="O364" s="63">
        <v>1</v>
      </c>
      <c r="P364" s="63">
        <v>3</v>
      </c>
      <c r="Q364" s="62">
        <f t="shared" si="93"/>
        <v>2</v>
      </c>
      <c r="R364" s="63">
        <v>0</v>
      </c>
      <c r="S364" s="167">
        <v>2</v>
      </c>
    </row>
    <row r="365" spans="1:19" s="93" customFormat="1" ht="37.5">
      <c r="A365" s="168"/>
      <c r="B365" s="206"/>
      <c r="C365" s="163" t="s">
        <v>267</v>
      </c>
      <c r="D365" s="125" t="s">
        <v>268</v>
      </c>
      <c r="E365" s="91">
        <f t="shared" si="88"/>
        <v>100</v>
      </c>
      <c r="F365" s="63">
        <f t="shared" si="99"/>
        <v>18</v>
      </c>
      <c r="G365" s="63">
        <f t="shared" si="99"/>
        <v>82</v>
      </c>
      <c r="H365" s="62">
        <f t="shared" si="97"/>
        <v>23</v>
      </c>
      <c r="I365" s="63">
        <v>4</v>
      </c>
      <c r="J365" s="63">
        <v>19</v>
      </c>
      <c r="K365" s="62">
        <f t="shared" si="91"/>
        <v>28</v>
      </c>
      <c r="L365" s="63">
        <v>5</v>
      </c>
      <c r="M365" s="63">
        <v>23</v>
      </c>
      <c r="N365" s="62">
        <f t="shared" si="92"/>
        <v>22</v>
      </c>
      <c r="O365" s="63">
        <v>4</v>
      </c>
      <c r="P365" s="63">
        <v>18</v>
      </c>
      <c r="Q365" s="62">
        <f t="shared" si="93"/>
        <v>27</v>
      </c>
      <c r="R365" s="63">
        <v>5</v>
      </c>
      <c r="S365" s="167">
        <v>22</v>
      </c>
    </row>
    <row r="366" spans="1:19" s="93" customFormat="1" ht="37.5">
      <c r="A366" s="168"/>
      <c r="B366" s="206"/>
      <c r="C366" s="163" t="s">
        <v>305</v>
      </c>
      <c r="D366" s="125" t="s">
        <v>306</v>
      </c>
      <c r="E366" s="91">
        <f t="shared" si="88"/>
        <v>3500</v>
      </c>
      <c r="F366" s="63">
        <f aca="true" t="shared" si="110" ref="F366:G381">I366+L366+O366+R366</f>
        <v>345</v>
      </c>
      <c r="G366" s="63">
        <f t="shared" si="110"/>
        <v>3155</v>
      </c>
      <c r="H366" s="62">
        <f t="shared" si="97"/>
        <v>715</v>
      </c>
      <c r="I366" s="63">
        <v>65</v>
      </c>
      <c r="J366" s="63">
        <v>650</v>
      </c>
      <c r="K366" s="62">
        <f t="shared" si="91"/>
        <v>995</v>
      </c>
      <c r="L366" s="63">
        <v>95</v>
      </c>
      <c r="M366" s="63">
        <v>900</v>
      </c>
      <c r="N366" s="62">
        <f t="shared" si="92"/>
        <v>780</v>
      </c>
      <c r="O366" s="63">
        <v>75</v>
      </c>
      <c r="P366" s="63">
        <v>705</v>
      </c>
      <c r="Q366" s="62">
        <f t="shared" si="93"/>
        <v>1010</v>
      </c>
      <c r="R366" s="63">
        <v>110</v>
      </c>
      <c r="S366" s="167">
        <v>900</v>
      </c>
    </row>
    <row r="367" spans="1:19" s="93" customFormat="1" ht="37.5">
      <c r="A367" s="168"/>
      <c r="B367" s="206"/>
      <c r="C367" s="163" t="s">
        <v>275</v>
      </c>
      <c r="D367" s="125" t="s">
        <v>276</v>
      </c>
      <c r="E367" s="91">
        <f t="shared" si="88"/>
        <v>4500</v>
      </c>
      <c r="F367" s="63">
        <f t="shared" si="110"/>
        <v>1230</v>
      </c>
      <c r="G367" s="63">
        <f t="shared" si="110"/>
        <v>3270</v>
      </c>
      <c r="H367" s="62">
        <f t="shared" si="97"/>
        <v>935</v>
      </c>
      <c r="I367" s="63">
        <v>285</v>
      </c>
      <c r="J367" s="63">
        <v>650</v>
      </c>
      <c r="K367" s="62">
        <f t="shared" si="91"/>
        <v>1245</v>
      </c>
      <c r="L367" s="63">
        <v>325</v>
      </c>
      <c r="M367" s="63">
        <v>920</v>
      </c>
      <c r="N367" s="62">
        <f t="shared" si="92"/>
        <v>995</v>
      </c>
      <c r="O367" s="63">
        <v>295</v>
      </c>
      <c r="P367" s="63">
        <v>700</v>
      </c>
      <c r="Q367" s="62">
        <f t="shared" si="93"/>
        <v>1325</v>
      </c>
      <c r="R367" s="63">
        <v>325</v>
      </c>
      <c r="S367" s="167">
        <v>1000</v>
      </c>
    </row>
    <row r="368" spans="1:19" s="93" customFormat="1" ht="37.5">
      <c r="A368" s="168"/>
      <c r="B368" s="206"/>
      <c r="C368" s="163" t="s">
        <v>321</v>
      </c>
      <c r="D368" s="125" t="s">
        <v>322</v>
      </c>
      <c r="E368" s="91">
        <f t="shared" si="88"/>
        <v>800</v>
      </c>
      <c r="F368" s="63">
        <f t="shared" si="110"/>
        <v>210</v>
      </c>
      <c r="G368" s="63">
        <f t="shared" si="110"/>
        <v>590</v>
      </c>
      <c r="H368" s="62">
        <f t="shared" si="97"/>
        <v>178</v>
      </c>
      <c r="I368" s="63">
        <v>48</v>
      </c>
      <c r="J368" s="63">
        <v>130</v>
      </c>
      <c r="K368" s="62">
        <f t="shared" si="91"/>
        <v>215</v>
      </c>
      <c r="L368" s="63">
        <v>55</v>
      </c>
      <c r="M368" s="63">
        <v>160</v>
      </c>
      <c r="N368" s="62">
        <f t="shared" si="92"/>
        <v>180</v>
      </c>
      <c r="O368" s="63">
        <v>50</v>
      </c>
      <c r="P368" s="63">
        <v>130</v>
      </c>
      <c r="Q368" s="62">
        <f t="shared" si="93"/>
        <v>227</v>
      </c>
      <c r="R368" s="63">
        <v>57</v>
      </c>
      <c r="S368" s="167">
        <v>170</v>
      </c>
    </row>
    <row r="369" spans="1:19" s="93" customFormat="1" ht="37.5">
      <c r="A369" s="168"/>
      <c r="B369" s="206"/>
      <c r="C369" s="163" t="s">
        <v>289</v>
      </c>
      <c r="D369" s="125" t="s">
        <v>290</v>
      </c>
      <c r="E369" s="91">
        <f t="shared" si="88"/>
        <v>800</v>
      </c>
      <c r="F369" s="63">
        <f t="shared" si="110"/>
        <v>195</v>
      </c>
      <c r="G369" s="63">
        <f t="shared" si="110"/>
        <v>605</v>
      </c>
      <c r="H369" s="62">
        <f t="shared" si="97"/>
        <v>170</v>
      </c>
      <c r="I369" s="63">
        <v>35</v>
      </c>
      <c r="J369" s="63">
        <v>135</v>
      </c>
      <c r="K369" s="62">
        <f t="shared" si="91"/>
        <v>215</v>
      </c>
      <c r="L369" s="63">
        <v>55</v>
      </c>
      <c r="M369" s="63">
        <v>160</v>
      </c>
      <c r="N369" s="62">
        <f t="shared" si="92"/>
        <v>185</v>
      </c>
      <c r="O369" s="63">
        <v>40</v>
      </c>
      <c r="P369" s="63">
        <v>145</v>
      </c>
      <c r="Q369" s="62">
        <f t="shared" si="93"/>
        <v>230</v>
      </c>
      <c r="R369" s="63">
        <v>65</v>
      </c>
      <c r="S369" s="167">
        <v>165</v>
      </c>
    </row>
    <row r="370" spans="1:19" s="93" customFormat="1" ht="93.75">
      <c r="A370" s="168"/>
      <c r="B370" s="206"/>
      <c r="C370" s="163" t="s">
        <v>291</v>
      </c>
      <c r="D370" s="125" t="s">
        <v>292</v>
      </c>
      <c r="E370" s="91">
        <f t="shared" si="88"/>
        <v>5000</v>
      </c>
      <c r="F370" s="63">
        <f t="shared" si="110"/>
        <v>1400</v>
      </c>
      <c r="G370" s="63">
        <f t="shared" si="110"/>
        <v>3600</v>
      </c>
      <c r="H370" s="62">
        <f t="shared" si="97"/>
        <v>1000</v>
      </c>
      <c r="I370" s="63">
        <v>250</v>
      </c>
      <c r="J370" s="63">
        <v>750</v>
      </c>
      <c r="K370" s="62">
        <f t="shared" si="91"/>
        <v>1400</v>
      </c>
      <c r="L370" s="63">
        <v>400</v>
      </c>
      <c r="M370" s="63">
        <v>1000</v>
      </c>
      <c r="N370" s="62">
        <f t="shared" si="92"/>
        <v>1100</v>
      </c>
      <c r="O370" s="63">
        <v>300</v>
      </c>
      <c r="P370" s="63">
        <v>800</v>
      </c>
      <c r="Q370" s="62">
        <f t="shared" si="93"/>
        <v>1500</v>
      </c>
      <c r="R370" s="63">
        <v>450</v>
      </c>
      <c r="S370" s="167">
        <v>1050</v>
      </c>
    </row>
    <row r="371" spans="1:19" s="93" customFormat="1" ht="37.5">
      <c r="A371" s="168"/>
      <c r="B371" s="206"/>
      <c r="C371" s="163" t="s">
        <v>293</v>
      </c>
      <c r="D371" s="125" t="s">
        <v>294</v>
      </c>
      <c r="E371" s="91">
        <f t="shared" si="88"/>
        <v>800</v>
      </c>
      <c r="F371" s="63">
        <f t="shared" si="110"/>
        <v>150</v>
      </c>
      <c r="G371" s="63">
        <f t="shared" si="110"/>
        <v>650</v>
      </c>
      <c r="H371" s="62">
        <f t="shared" si="97"/>
        <v>179</v>
      </c>
      <c r="I371" s="63">
        <v>29</v>
      </c>
      <c r="J371" s="63">
        <v>150</v>
      </c>
      <c r="K371" s="62">
        <f t="shared" si="91"/>
        <v>212</v>
      </c>
      <c r="L371" s="63">
        <v>42</v>
      </c>
      <c r="M371" s="63">
        <v>170</v>
      </c>
      <c r="N371" s="62">
        <f t="shared" si="92"/>
        <v>194</v>
      </c>
      <c r="O371" s="63">
        <v>34</v>
      </c>
      <c r="P371" s="63">
        <v>160</v>
      </c>
      <c r="Q371" s="62">
        <f t="shared" si="93"/>
        <v>215</v>
      </c>
      <c r="R371" s="63">
        <v>45</v>
      </c>
      <c r="S371" s="167">
        <v>170</v>
      </c>
    </row>
    <row r="372" spans="1:19" s="93" customFormat="1" ht="56.25">
      <c r="A372" s="168"/>
      <c r="B372" s="206"/>
      <c r="C372" s="163" t="s">
        <v>295</v>
      </c>
      <c r="D372" s="125" t="s">
        <v>296</v>
      </c>
      <c r="E372" s="91">
        <f t="shared" si="88"/>
        <v>500</v>
      </c>
      <c r="F372" s="63">
        <f t="shared" si="110"/>
        <v>110</v>
      </c>
      <c r="G372" s="63">
        <f t="shared" si="110"/>
        <v>390</v>
      </c>
      <c r="H372" s="62">
        <f t="shared" si="97"/>
        <v>112</v>
      </c>
      <c r="I372" s="63">
        <v>22</v>
      </c>
      <c r="J372" s="63">
        <v>90</v>
      </c>
      <c r="K372" s="62">
        <f t="shared" si="91"/>
        <v>130</v>
      </c>
      <c r="L372" s="63">
        <v>30</v>
      </c>
      <c r="M372" s="63">
        <v>100</v>
      </c>
      <c r="N372" s="62">
        <f t="shared" si="92"/>
        <v>120</v>
      </c>
      <c r="O372" s="63">
        <v>25</v>
      </c>
      <c r="P372" s="63">
        <v>95</v>
      </c>
      <c r="Q372" s="62">
        <f t="shared" si="93"/>
        <v>138</v>
      </c>
      <c r="R372" s="63">
        <v>33</v>
      </c>
      <c r="S372" s="167">
        <v>105</v>
      </c>
    </row>
    <row r="373" spans="1:19" s="93" customFormat="1" ht="37.5">
      <c r="A373" s="168"/>
      <c r="B373" s="206"/>
      <c r="C373" s="163" t="s">
        <v>374</v>
      </c>
      <c r="D373" s="125" t="s">
        <v>298</v>
      </c>
      <c r="E373" s="91">
        <f t="shared" si="88"/>
        <v>600</v>
      </c>
      <c r="F373" s="63">
        <f t="shared" si="110"/>
        <v>105</v>
      </c>
      <c r="G373" s="63">
        <f t="shared" si="110"/>
        <v>495</v>
      </c>
      <c r="H373" s="62">
        <f t="shared" si="97"/>
        <v>125</v>
      </c>
      <c r="I373" s="63">
        <v>20</v>
      </c>
      <c r="J373" s="63">
        <v>105</v>
      </c>
      <c r="K373" s="62">
        <v>155</v>
      </c>
      <c r="L373" s="63">
        <v>30</v>
      </c>
      <c r="M373" s="63">
        <v>125</v>
      </c>
      <c r="N373" s="62">
        <v>133</v>
      </c>
      <c r="O373" s="63">
        <v>23</v>
      </c>
      <c r="P373" s="63">
        <v>110</v>
      </c>
      <c r="Q373" s="62">
        <v>187</v>
      </c>
      <c r="R373" s="63">
        <v>32</v>
      </c>
      <c r="S373" s="167">
        <v>155</v>
      </c>
    </row>
    <row r="374" spans="1:19" s="93" customFormat="1" ht="37.5">
      <c r="A374" s="168"/>
      <c r="B374" s="206"/>
      <c r="C374" s="163" t="s">
        <v>336</v>
      </c>
      <c r="D374" s="125" t="s">
        <v>337</v>
      </c>
      <c r="E374" s="91">
        <f t="shared" si="88"/>
        <v>700</v>
      </c>
      <c r="F374" s="63">
        <f t="shared" si="110"/>
        <v>185</v>
      </c>
      <c r="G374" s="63">
        <f t="shared" si="110"/>
        <v>515</v>
      </c>
      <c r="H374" s="62">
        <f t="shared" si="97"/>
        <v>159</v>
      </c>
      <c r="I374" s="63">
        <v>39</v>
      </c>
      <c r="J374" s="63">
        <v>120</v>
      </c>
      <c r="K374" s="62">
        <f t="shared" si="91"/>
        <v>181</v>
      </c>
      <c r="L374" s="63">
        <v>51</v>
      </c>
      <c r="M374" s="63">
        <v>130</v>
      </c>
      <c r="N374" s="62">
        <f t="shared" si="92"/>
        <v>165</v>
      </c>
      <c r="O374" s="63">
        <v>40</v>
      </c>
      <c r="P374" s="63">
        <v>125</v>
      </c>
      <c r="Q374" s="62">
        <f t="shared" si="93"/>
        <v>195</v>
      </c>
      <c r="R374" s="63">
        <v>55</v>
      </c>
      <c r="S374" s="167">
        <v>140</v>
      </c>
    </row>
    <row r="375" spans="1:19" s="93" customFormat="1" ht="37.5">
      <c r="A375" s="168">
        <v>36</v>
      </c>
      <c r="B375" s="206">
        <v>32</v>
      </c>
      <c r="C375" s="90"/>
      <c r="D375" s="105" t="s">
        <v>94</v>
      </c>
      <c r="E375" s="91">
        <f>SUM(E376:E392)</f>
        <v>37000</v>
      </c>
      <c r="F375" s="91">
        <f aca="true" t="shared" si="111" ref="F375:S375">SUM(F376:F392)</f>
        <v>17484.12</v>
      </c>
      <c r="G375" s="91">
        <f t="shared" si="111"/>
        <v>19515.88</v>
      </c>
      <c r="H375" s="91">
        <f t="shared" si="111"/>
        <v>9042</v>
      </c>
      <c r="I375" s="91">
        <f t="shared" si="111"/>
        <v>4223</v>
      </c>
      <c r="J375" s="91">
        <f t="shared" si="111"/>
        <v>4819</v>
      </c>
      <c r="K375" s="91">
        <f t="shared" si="111"/>
        <v>9638</v>
      </c>
      <c r="L375" s="91">
        <f t="shared" si="111"/>
        <v>4462.88</v>
      </c>
      <c r="M375" s="91">
        <f t="shared" si="111"/>
        <v>5175.119999999999</v>
      </c>
      <c r="N375" s="91">
        <f t="shared" si="111"/>
        <v>8965</v>
      </c>
      <c r="O375" s="91">
        <f t="shared" si="111"/>
        <v>4023.4</v>
      </c>
      <c r="P375" s="91">
        <f t="shared" si="111"/>
        <v>4941.599999999999</v>
      </c>
      <c r="Q375" s="91">
        <f t="shared" si="111"/>
        <v>9355</v>
      </c>
      <c r="R375" s="91">
        <f t="shared" si="111"/>
        <v>4774.84</v>
      </c>
      <c r="S375" s="165">
        <f t="shared" si="111"/>
        <v>4580.16</v>
      </c>
    </row>
    <row r="376" spans="1:19" s="93" customFormat="1" ht="37.5">
      <c r="A376" s="168"/>
      <c r="B376" s="206"/>
      <c r="C376" s="144" t="s">
        <v>329</v>
      </c>
      <c r="D376" s="112" t="s">
        <v>330</v>
      </c>
      <c r="E376" s="91">
        <f aca="true" t="shared" si="112" ref="E376:E406">F376+G376</f>
        <v>2000</v>
      </c>
      <c r="F376" s="63">
        <f t="shared" si="110"/>
        <v>920</v>
      </c>
      <c r="G376" s="63">
        <f t="shared" si="110"/>
        <v>1080</v>
      </c>
      <c r="H376" s="62">
        <f>I376+J376</f>
        <v>480</v>
      </c>
      <c r="I376" s="63">
        <v>220</v>
      </c>
      <c r="J376" s="63">
        <v>260</v>
      </c>
      <c r="K376" s="62">
        <f>L376+M376</f>
        <v>520</v>
      </c>
      <c r="L376" s="63">
        <v>238</v>
      </c>
      <c r="M376" s="63">
        <v>282</v>
      </c>
      <c r="N376" s="62">
        <f>O376+P376</f>
        <v>480</v>
      </c>
      <c r="O376" s="63">
        <v>230</v>
      </c>
      <c r="P376" s="63">
        <v>250</v>
      </c>
      <c r="Q376" s="62">
        <f>R376+S376</f>
        <v>520</v>
      </c>
      <c r="R376" s="63">
        <v>232</v>
      </c>
      <c r="S376" s="167">
        <v>288</v>
      </c>
    </row>
    <row r="377" spans="1:19" s="93" customFormat="1" ht="37.5">
      <c r="A377" s="168"/>
      <c r="B377" s="206"/>
      <c r="C377" s="182" t="s">
        <v>331</v>
      </c>
      <c r="D377" s="113" t="s">
        <v>332</v>
      </c>
      <c r="E377" s="91">
        <f t="shared" si="112"/>
        <v>300</v>
      </c>
      <c r="F377" s="63">
        <f t="shared" si="110"/>
        <v>126</v>
      </c>
      <c r="G377" s="63">
        <f t="shared" si="110"/>
        <v>174</v>
      </c>
      <c r="H377" s="62">
        <f aca="true" t="shared" si="113" ref="H377:H392">I377+J377</f>
        <v>73</v>
      </c>
      <c r="I377" s="63">
        <v>32</v>
      </c>
      <c r="J377" s="63">
        <v>41</v>
      </c>
      <c r="K377" s="62">
        <f aca="true" t="shared" si="114" ref="K377:K392">L377+M377</f>
        <v>75</v>
      </c>
      <c r="L377" s="63">
        <v>35</v>
      </c>
      <c r="M377" s="63">
        <v>40</v>
      </c>
      <c r="N377" s="62">
        <f aca="true" t="shared" si="115" ref="N377:N392">O377+P377</f>
        <v>78</v>
      </c>
      <c r="O377" s="63">
        <v>32</v>
      </c>
      <c r="P377" s="63">
        <v>46</v>
      </c>
      <c r="Q377" s="62">
        <f aca="true" t="shared" si="116" ref="Q377:Q392">R377+S377</f>
        <v>74</v>
      </c>
      <c r="R377" s="63">
        <v>27</v>
      </c>
      <c r="S377" s="167">
        <v>47</v>
      </c>
    </row>
    <row r="378" spans="1:19" s="93" customFormat="1" ht="56.25">
      <c r="A378" s="168"/>
      <c r="B378" s="206"/>
      <c r="C378" s="144" t="s">
        <v>333</v>
      </c>
      <c r="D378" s="129" t="s">
        <v>334</v>
      </c>
      <c r="E378" s="91">
        <f t="shared" si="112"/>
        <v>900</v>
      </c>
      <c r="F378" s="63">
        <f t="shared" si="110"/>
        <v>450</v>
      </c>
      <c r="G378" s="63">
        <f t="shared" si="110"/>
        <v>450</v>
      </c>
      <c r="H378" s="62">
        <f t="shared" si="113"/>
        <v>225</v>
      </c>
      <c r="I378" s="63">
        <v>112</v>
      </c>
      <c r="J378" s="63">
        <v>113</v>
      </c>
      <c r="K378" s="62">
        <f t="shared" si="114"/>
        <v>225</v>
      </c>
      <c r="L378" s="63">
        <v>113</v>
      </c>
      <c r="M378" s="63">
        <v>112</v>
      </c>
      <c r="N378" s="62">
        <f t="shared" si="115"/>
        <v>225</v>
      </c>
      <c r="O378" s="63">
        <v>112</v>
      </c>
      <c r="P378" s="63">
        <v>113</v>
      </c>
      <c r="Q378" s="62">
        <f t="shared" si="116"/>
        <v>225</v>
      </c>
      <c r="R378" s="63">
        <v>113</v>
      </c>
      <c r="S378" s="167">
        <v>112</v>
      </c>
    </row>
    <row r="379" spans="1:19" s="93" customFormat="1" ht="37.5">
      <c r="A379" s="168"/>
      <c r="B379" s="206"/>
      <c r="C379" s="141" t="s">
        <v>267</v>
      </c>
      <c r="D379" s="125" t="s">
        <v>268</v>
      </c>
      <c r="E379" s="91">
        <f t="shared" si="112"/>
        <v>500</v>
      </c>
      <c r="F379" s="63">
        <f t="shared" si="110"/>
        <v>238</v>
      </c>
      <c r="G379" s="63">
        <f t="shared" si="110"/>
        <v>262</v>
      </c>
      <c r="H379" s="62">
        <f t="shared" si="113"/>
        <v>122</v>
      </c>
      <c r="I379" s="63">
        <v>57</v>
      </c>
      <c r="J379" s="63">
        <v>65</v>
      </c>
      <c r="K379" s="62">
        <f t="shared" si="114"/>
        <v>130</v>
      </c>
      <c r="L379" s="63">
        <v>59.800000000000004</v>
      </c>
      <c r="M379" s="63">
        <v>70.19999999999999</v>
      </c>
      <c r="N379" s="62">
        <f t="shared" si="115"/>
        <v>120</v>
      </c>
      <c r="O379" s="63">
        <v>54</v>
      </c>
      <c r="P379" s="63">
        <v>66</v>
      </c>
      <c r="Q379" s="62">
        <f t="shared" si="116"/>
        <v>128</v>
      </c>
      <c r="R379" s="63">
        <v>67.19999999999999</v>
      </c>
      <c r="S379" s="167">
        <v>60.80000000000001</v>
      </c>
    </row>
    <row r="380" spans="1:19" s="93" customFormat="1" ht="37.5">
      <c r="A380" s="168"/>
      <c r="B380" s="206"/>
      <c r="C380" s="141" t="s">
        <v>305</v>
      </c>
      <c r="D380" s="125" t="s">
        <v>306</v>
      </c>
      <c r="E380" s="91">
        <f t="shared" si="112"/>
        <v>10000</v>
      </c>
      <c r="F380" s="63">
        <f t="shared" si="110"/>
        <v>4700</v>
      </c>
      <c r="G380" s="63">
        <f t="shared" si="110"/>
        <v>5300</v>
      </c>
      <c r="H380" s="62">
        <f t="shared" si="113"/>
        <v>2439</v>
      </c>
      <c r="I380" s="63">
        <v>1155</v>
      </c>
      <c r="J380" s="63">
        <v>1284</v>
      </c>
      <c r="K380" s="62">
        <f t="shared" si="114"/>
        <v>2620</v>
      </c>
      <c r="L380" s="63">
        <v>1236</v>
      </c>
      <c r="M380" s="63">
        <v>1384</v>
      </c>
      <c r="N380" s="62">
        <f t="shared" si="115"/>
        <v>2480</v>
      </c>
      <c r="O380" s="63">
        <v>1096</v>
      </c>
      <c r="P380" s="63">
        <v>1384</v>
      </c>
      <c r="Q380" s="62">
        <f t="shared" si="116"/>
        <v>2461</v>
      </c>
      <c r="R380" s="63">
        <v>1213</v>
      </c>
      <c r="S380" s="167">
        <v>1248</v>
      </c>
    </row>
    <row r="381" spans="1:19" s="93" customFormat="1" ht="37.5">
      <c r="A381" s="168"/>
      <c r="B381" s="206"/>
      <c r="C381" s="141" t="s">
        <v>275</v>
      </c>
      <c r="D381" s="125" t="s">
        <v>276</v>
      </c>
      <c r="E381" s="91">
        <f t="shared" si="112"/>
        <v>4700</v>
      </c>
      <c r="F381" s="63">
        <f t="shared" si="110"/>
        <v>2235</v>
      </c>
      <c r="G381" s="63">
        <f t="shared" si="110"/>
        <v>2465</v>
      </c>
      <c r="H381" s="62">
        <f t="shared" si="113"/>
        <v>1152</v>
      </c>
      <c r="I381" s="63">
        <v>541</v>
      </c>
      <c r="J381" s="63">
        <v>611</v>
      </c>
      <c r="K381" s="62">
        <f t="shared" si="114"/>
        <v>1222</v>
      </c>
      <c r="L381" s="63">
        <v>562.12</v>
      </c>
      <c r="M381" s="63">
        <v>659.88</v>
      </c>
      <c r="N381" s="62">
        <f t="shared" si="115"/>
        <v>1128</v>
      </c>
      <c r="O381" s="63">
        <v>507.6</v>
      </c>
      <c r="P381" s="63">
        <v>620.4</v>
      </c>
      <c r="Q381" s="62">
        <f t="shared" si="116"/>
        <v>1198</v>
      </c>
      <c r="R381" s="63">
        <v>624.2800000000001</v>
      </c>
      <c r="S381" s="167">
        <v>573.7199999999999</v>
      </c>
    </row>
    <row r="382" spans="1:19" s="93" customFormat="1" ht="37.5">
      <c r="A382" s="168"/>
      <c r="B382" s="206"/>
      <c r="C382" s="141" t="s">
        <v>321</v>
      </c>
      <c r="D382" s="125" t="s">
        <v>322</v>
      </c>
      <c r="E382" s="91">
        <f t="shared" si="112"/>
        <v>2000</v>
      </c>
      <c r="F382" s="63">
        <f aca="true" t="shared" si="117" ref="F382:G397">I382+L382+O382+R382</f>
        <v>951</v>
      </c>
      <c r="G382" s="63">
        <f t="shared" si="117"/>
        <v>1049</v>
      </c>
      <c r="H382" s="62">
        <f t="shared" si="113"/>
        <v>490</v>
      </c>
      <c r="I382" s="63">
        <v>230</v>
      </c>
      <c r="J382" s="63">
        <v>260</v>
      </c>
      <c r="K382" s="62">
        <f t="shared" si="114"/>
        <v>520</v>
      </c>
      <c r="L382" s="63">
        <v>239.20000000000002</v>
      </c>
      <c r="M382" s="63">
        <v>280.79999999999995</v>
      </c>
      <c r="N382" s="62">
        <f t="shared" si="115"/>
        <v>480</v>
      </c>
      <c r="O382" s="63">
        <v>216</v>
      </c>
      <c r="P382" s="63">
        <v>264</v>
      </c>
      <c r="Q382" s="62">
        <f t="shared" si="116"/>
        <v>510</v>
      </c>
      <c r="R382" s="63">
        <v>265.79999999999995</v>
      </c>
      <c r="S382" s="167">
        <v>244.20000000000005</v>
      </c>
    </row>
    <row r="383" spans="1:19" s="93" customFormat="1" ht="37.5">
      <c r="A383" s="168"/>
      <c r="B383" s="206"/>
      <c r="C383" s="141" t="s">
        <v>309</v>
      </c>
      <c r="D383" s="125" t="s">
        <v>310</v>
      </c>
      <c r="E383" s="91">
        <f t="shared" si="112"/>
        <v>1000</v>
      </c>
      <c r="F383" s="63">
        <f t="shared" si="117"/>
        <v>475</v>
      </c>
      <c r="G383" s="63">
        <f t="shared" si="117"/>
        <v>525</v>
      </c>
      <c r="H383" s="62">
        <f t="shared" si="113"/>
        <v>245</v>
      </c>
      <c r="I383" s="63">
        <v>112</v>
      </c>
      <c r="J383" s="63">
        <v>133</v>
      </c>
      <c r="K383" s="62">
        <f t="shared" si="114"/>
        <v>260</v>
      </c>
      <c r="L383" s="63">
        <v>119.60000000000001</v>
      </c>
      <c r="M383" s="63">
        <v>140.39999999999998</v>
      </c>
      <c r="N383" s="62">
        <f t="shared" si="115"/>
        <v>240</v>
      </c>
      <c r="O383" s="63">
        <v>108</v>
      </c>
      <c r="P383" s="63">
        <v>132</v>
      </c>
      <c r="Q383" s="62">
        <f t="shared" si="116"/>
        <v>255</v>
      </c>
      <c r="R383" s="63">
        <v>135.39999999999998</v>
      </c>
      <c r="S383" s="167">
        <v>119.60000000000002</v>
      </c>
    </row>
    <row r="384" spans="1:19" s="93" customFormat="1" ht="37.5">
      <c r="A384" s="168"/>
      <c r="B384" s="206"/>
      <c r="C384" s="141" t="s">
        <v>289</v>
      </c>
      <c r="D384" s="125" t="s">
        <v>290</v>
      </c>
      <c r="E384" s="91">
        <f t="shared" si="112"/>
        <v>1500</v>
      </c>
      <c r="F384" s="63">
        <f t="shared" si="117"/>
        <v>713</v>
      </c>
      <c r="G384" s="63">
        <f t="shared" si="117"/>
        <v>787</v>
      </c>
      <c r="H384" s="62">
        <f t="shared" si="113"/>
        <v>367</v>
      </c>
      <c r="I384" s="63">
        <v>173</v>
      </c>
      <c r="J384" s="63">
        <v>194</v>
      </c>
      <c r="K384" s="62">
        <f t="shared" si="114"/>
        <v>390</v>
      </c>
      <c r="L384" s="63">
        <v>179.4</v>
      </c>
      <c r="M384" s="63">
        <v>210.6</v>
      </c>
      <c r="N384" s="62">
        <f t="shared" si="115"/>
        <v>360</v>
      </c>
      <c r="O384" s="63">
        <v>162</v>
      </c>
      <c r="P384" s="63">
        <v>198</v>
      </c>
      <c r="Q384" s="62">
        <f t="shared" si="116"/>
        <v>383</v>
      </c>
      <c r="R384" s="63">
        <v>198.60000000000002</v>
      </c>
      <c r="S384" s="167">
        <v>184.39999999999998</v>
      </c>
    </row>
    <row r="385" spans="1:19" s="93" customFormat="1" ht="93.75">
      <c r="A385" s="168"/>
      <c r="B385" s="206"/>
      <c r="C385" s="141" t="s">
        <v>291</v>
      </c>
      <c r="D385" s="125" t="s">
        <v>292</v>
      </c>
      <c r="E385" s="91">
        <f t="shared" si="112"/>
        <v>5000</v>
      </c>
      <c r="F385" s="63">
        <f t="shared" si="117"/>
        <v>2378</v>
      </c>
      <c r="G385" s="63">
        <f t="shared" si="117"/>
        <v>2622</v>
      </c>
      <c r="H385" s="62">
        <f t="shared" si="113"/>
        <v>1225</v>
      </c>
      <c r="I385" s="63">
        <v>563</v>
      </c>
      <c r="J385" s="63">
        <v>662</v>
      </c>
      <c r="K385" s="62">
        <f t="shared" si="114"/>
        <v>1300</v>
      </c>
      <c r="L385" s="63">
        <v>598</v>
      </c>
      <c r="M385" s="63">
        <v>702</v>
      </c>
      <c r="N385" s="62">
        <f t="shared" si="115"/>
        <v>1200</v>
      </c>
      <c r="O385" s="63">
        <v>540</v>
      </c>
      <c r="P385" s="63">
        <v>660</v>
      </c>
      <c r="Q385" s="62">
        <f t="shared" si="116"/>
        <v>1275</v>
      </c>
      <c r="R385" s="63">
        <v>677</v>
      </c>
      <c r="S385" s="167">
        <v>598</v>
      </c>
    </row>
    <row r="386" spans="1:19" s="93" customFormat="1" ht="37.5">
      <c r="A386" s="168"/>
      <c r="B386" s="206"/>
      <c r="C386" s="141" t="s">
        <v>293</v>
      </c>
      <c r="D386" s="125" t="s">
        <v>294</v>
      </c>
      <c r="E386" s="91">
        <f t="shared" si="112"/>
        <v>1000</v>
      </c>
      <c r="F386" s="63">
        <f t="shared" si="117"/>
        <v>475</v>
      </c>
      <c r="G386" s="63">
        <f t="shared" si="117"/>
        <v>525</v>
      </c>
      <c r="H386" s="62">
        <f t="shared" si="113"/>
        <v>245</v>
      </c>
      <c r="I386" s="63">
        <v>115</v>
      </c>
      <c r="J386" s="63">
        <v>130</v>
      </c>
      <c r="K386" s="62">
        <f t="shared" si="114"/>
        <v>260</v>
      </c>
      <c r="L386" s="63">
        <v>119.60000000000001</v>
      </c>
      <c r="M386" s="63">
        <v>140.39999999999998</v>
      </c>
      <c r="N386" s="62">
        <f t="shared" si="115"/>
        <v>240</v>
      </c>
      <c r="O386" s="63">
        <v>108</v>
      </c>
      <c r="P386" s="63">
        <v>132</v>
      </c>
      <c r="Q386" s="62">
        <f t="shared" si="116"/>
        <v>255</v>
      </c>
      <c r="R386" s="63">
        <v>132.39999999999998</v>
      </c>
      <c r="S386" s="167">
        <v>122.60000000000002</v>
      </c>
    </row>
    <row r="387" spans="1:19" s="93" customFormat="1" ht="56.25">
      <c r="A387" s="168"/>
      <c r="B387" s="206"/>
      <c r="C387" s="141" t="s">
        <v>295</v>
      </c>
      <c r="D387" s="125" t="s">
        <v>296</v>
      </c>
      <c r="E387" s="91">
        <f t="shared" si="112"/>
        <v>1000</v>
      </c>
      <c r="F387" s="63">
        <f t="shared" si="117"/>
        <v>475</v>
      </c>
      <c r="G387" s="63">
        <f t="shared" si="117"/>
        <v>525</v>
      </c>
      <c r="H387" s="62">
        <f t="shared" si="113"/>
        <v>245</v>
      </c>
      <c r="I387" s="63">
        <v>112</v>
      </c>
      <c r="J387" s="63">
        <v>133</v>
      </c>
      <c r="K387" s="62">
        <f t="shared" si="114"/>
        <v>260</v>
      </c>
      <c r="L387" s="63">
        <v>119.60000000000001</v>
      </c>
      <c r="M387" s="63">
        <v>140.39999999999998</v>
      </c>
      <c r="N387" s="62">
        <f t="shared" si="115"/>
        <v>240</v>
      </c>
      <c r="O387" s="63">
        <v>108</v>
      </c>
      <c r="P387" s="63">
        <v>132</v>
      </c>
      <c r="Q387" s="62">
        <f t="shared" si="116"/>
        <v>255</v>
      </c>
      <c r="R387" s="63">
        <v>135.39999999999998</v>
      </c>
      <c r="S387" s="167">
        <v>119.60000000000002</v>
      </c>
    </row>
    <row r="388" spans="1:19" s="93" customFormat="1" ht="37.5">
      <c r="A388" s="168"/>
      <c r="B388" s="206"/>
      <c r="C388" s="141" t="s">
        <v>297</v>
      </c>
      <c r="D388" s="125" t="s">
        <v>298</v>
      </c>
      <c r="E388" s="91">
        <f t="shared" si="112"/>
        <v>800</v>
      </c>
      <c r="F388" s="63">
        <f t="shared" si="117"/>
        <v>380</v>
      </c>
      <c r="G388" s="63">
        <f t="shared" si="117"/>
        <v>420</v>
      </c>
      <c r="H388" s="62">
        <f t="shared" si="113"/>
        <v>196</v>
      </c>
      <c r="I388" s="63">
        <v>90</v>
      </c>
      <c r="J388" s="63">
        <v>106</v>
      </c>
      <c r="K388" s="62">
        <f t="shared" si="114"/>
        <v>208</v>
      </c>
      <c r="L388" s="63">
        <v>95.68</v>
      </c>
      <c r="M388" s="63">
        <v>112.32</v>
      </c>
      <c r="N388" s="62">
        <f t="shared" si="115"/>
        <v>192</v>
      </c>
      <c r="O388" s="63">
        <v>86.4</v>
      </c>
      <c r="P388" s="63">
        <v>105.6</v>
      </c>
      <c r="Q388" s="62">
        <f t="shared" si="116"/>
        <v>204</v>
      </c>
      <c r="R388" s="63">
        <v>107.91999999999999</v>
      </c>
      <c r="S388" s="167">
        <v>96.08000000000001</v>
      </c>
    </row>
    <row r="389" spans="1:19" s="93" customFormat="1" ht="37.5">
      <c r="A389" s="168"/>
      <c r="B389" s="206"/>
      <c r="C389" s="141" t="s">
        <v>299</v>
      </c>
      <c r="D389" s="125" t="s">
        <v>300</v>
      </c>
      <c r="E389" s="91">
        <f t="shared" si="112"/>
        <v>1000</v>
      </c>
      <c r="F389" s="63">
        <f t="shared" si="117"/>
        <v>450</v>
      </c>
      <c r="G389" s="63">
        <f t="shared" si="117"/>
        <v>550</v>
      </c>
      <c r="H389" s="62">
        <f t="shared" si="113"/>
        <v>240</v>
      </c>
      <c r="I389" s="63">
        <v>105</v>
      </c>
      <c r="J389" s="63">
        <v>135</v>
      </c>
      <c r="K389" s="62">
        <f t="shared" si="114"/>
        <v>270</v>
      </c>
      <c r="L389" s="63">
        <v>114</v>
      </c>
      <c r="M389" s="63">
        <v>156</v>
      </c>
      <c r="N389" s="62">
        <f t="shared" si="115"/>
        <v>230</v>
      </c>
      <c r="O389" s="63">
        <v>91</v>
      </c>
      <c r="P389" s="63">
        <v>139</v>
      </c>
      <c r="Q389" s="62">
        <f t="shared" si="116"/>
        <v>260</v>
      </c>
      <c r="R389" s="63">
        <v>140</v>
      </c>
      <c r="S389" s="167">
        <v>120</v>
      </c>
    </row>
    <row r="390" spans="1:19" s="93" customFormat="1" ht="37.5">
      <c r="A390" s="168"/>
      <c r="B390" s="206"/>
      <c r="C390" s="141" t="s">
        <v>327</v>
      </c>
      <c r="D390" s="125" t="s">
        <v>328</v>
      </c>
      <c r="E390" s="91">
        <f t="shared" si="112"/>
        <v>100</v>
      </c>
      <c r="F390" s="63">
        <f t="shared" si="117"/>
        <v>47</v>
      </c>
      <c r="G390" s="63">
        <f t="shared" si="117"/>
        <v>53</v>
      </c>
      <c r="H390" s="62">
        <f t="shared" si="113"/>
        <v>24</v>
      </c>
      <c r="I390" s="63">
        <v>11</v>
      </c>
      <c r="J390" s="63">
        <v>13</v>
      </c>
      <c r="K390" s="62">
        <f t="shared" si="114"/>
        <v>26</v>
      </c>
      <c r="L390" s="63">
        <v>11.96</v>
      </c>
      <c r="M390" s="63">
        <v>14.04</v>
      </c>
      <c r="N390" s="62">
        <f t="shared" si="115"/>
        <v>24</v>
      </c>
      <c r="O390" s="63">
        <v>10.8</v>
      </c>
      <c r="P390" s="63">
        <v>13.2</v>
      </c>
      <c r="Q390" s="62">
        <f t="shared" si="116"/>
        <v>26</v>
      </c>
      <c r="R390" s="63">
        <v>13.239999999999998</v>
      </c>
      <c r="S390" s="167">
        <v>12.760000000000002</v>
      </c>
    </row>
    <row r="391" spans="1:19" s="93" customFormat="1" ht="37.5">
      <c r="A391" s="168"/>
      <c r="B391" s="206"/>
      <c r="C391" s="141" t="s">
        <v>336</v>
      </c>
      <c r="D391" s="125" t="s">
        <v>337</v>
      </c>
      <c r="E391" s="91">
        <f t="shared" si="112"/>
        <v>4000</v>
      </c>
      <c r="F391" s="63">
        <f t="shared" si="117"/>
        <v>1902</v>
      </c>
      <c r="G391" s="63">
        <f t="shared" si="117"/>
        <v>2098</v>
      </c>
      <c r="H391" s="62">
        <f t="shared" si="113"/>
        <v>980</v>
      </c>
      <c r="I391" s="63">
        <v>460</v>
      </c>
      <c r="J391" s="63">
        <v>520</v>
      </c>
      <c r="K391" s="62">
        <f t="shared" si="114"/>
        <v>1040</v>
      </c>
      <c r="L391" s="63">
        <v>478.40000000000003</v>
      </c>
      <c r="M391" s="63">
        <v>561.5999999999999</v>
      </c>
      <c r="N391" s="62">
        <f t="shared" si="115"/>
        <v>960</v>
      </c>
      <c r="O391" s="63">
        <v>432</v>
      </c>
      <c r="P391" s="63">
        <v>528</v>
      </c>
      <c r="Q391" s="62">
        <f t="shared" si="116"/>
        <v>1020</v>
      </c>
      <c r="R391" s="63">
        <v>531.5999999999999</v>
      </c>
      <c r="S391" s="167">
        <v>488.4000000000001</v>
      </c>
    </row>
    <row r="392" spans="1:19" s="93" customFormat="1" ht="56.25">
      <c r="A392" s="168"/>
      <c r="B392" s="206"/>
      <c r="C392" s="141" t="s">
        <v>338</v>
      </c>
      <c r="D392" s="125" t="s">
        <v>339</v>
      </c>
      <c r="E392" s="91">
        <f t="shared" si="112"/>
        <v>1200</v>
      </c>
      <c r="F392" s="63">
        <f t="shared" si="117"/>
        <v>569.12</v>
      </c>
      <c r="G392" s="63">
        <f t="shared" si="117"/>
        <v>630.88</v>
      </c>
      <c r="H392" s="62">
        <f t="shared" si="113"/>
        <v>294</v>
      </c>
      <c r="I392" s="63">
        <v>135</v>
      </c>
      <c r="J392" s="63">
        <v>159</v>
      </c>
      <c r="K392" s="62">
        <f t="shared" si="114"/>
        <v>312</v>
      </c>
      <c r="L392" s="63">
        <v>143.52</v>
      </c>
      <c r="M392" s="63">
        <v>168.48</v>
      </c>
      <c r="N392" s="62">
        <f t="shared" si="115"/>
        <v>288</v>
      </c>
      <c r="O392" s="63">
        <v>129.6</v>
      </c>
      <c r="P392" s="63">
        <v>158.4</v>
      </c>
      <c r="Q392" s="62">
        <f t="shared" si="116"/>
        <v>306</v>
      </c>
      <c r="R392" s="63">
        <v>161</v>
      </c>
      <c r="S392" s="167">
        <v>145</v>
      </c>
    </row>
    <row r="393" spans="1:19" s="93" customFormat="1" ht="37.5">
      <c r="A393" s="168">
        <v>37</v>
      </c>
      <c r="B393" s="206">
        <v>36</v>
      </c>
      <c r="C393" s="183"/>
      <c r="D393" s="105" t="s">
        <v>98</v>
      </c>
      <c r="E393" s="91">
        <f>SUM(E394:E406)</f>
        <v>20850</v>
      </c>
      <c r="F393" s="91">
        <f aca="true" t="shared" si="118" ref="F393:S393">SUM(F394:F406)</f>
        <v>3321</v>
      </c>
      <c r="G393" s="91">
        <f t="shared" si="118"/>
        <v>17529</v>
      </c>
      <c r="H393" s="91">
        <f t="shared" si="118"/>
        <v>5403</v>
      </c>
      <c r="I393" s="91">
        <f t="shared" si="118"/>
        <v>860</v>
      </c>
      <c r="J393" s="91">
        <f t="shared" si="118"/>
        <v>4543</v>
      </c>
      <c r="K393" s="91">
        <f t="shared" si="118"/>
        <v>5107</v>
      </c>
      <c r="L393" s="91">
        <f t="shared" si="118"/>
        <v>892</v>
      </c>
      <c r="M393" s="91">
        <f t="shared" si="118"/>
        <v>4215</v>
      </c>
      <c r="N393" s="91">
        <f t="shared" si="118"/>
        <v>4745</v>
      </c>
      <c r="O393" s="91">
        <f t="shared" si="118"/>
        <v>652</v>
      </c>
      <c r="P393" s="91">
        <f t="shared" si="118"/>
        <v>4093</v>
      </c>
      <c r="Q393" s="91">
        <f t="shared" si="118"/>
        <v>5595</v>
      </c>
      <c r="R393" s="91">
        <f t="shared" si="118"/>
        <v>917</v>
      </c>
      <c r="S393" s="165">
        <f t="shared" si="118"/>
        <v>4678</v>
      </c>
    </row>
    <row r="394" spans="1:19" s="93" customFormat="1" ht="37.5">
      <c r="A394" s="168"/>
      <c r="B394" s="206"/>
      <c r="C394" s="185" t="s">
        <v>329</v>
      </c>
      <c r="D394" s="120" t="s">
        <v>371</v>
      </c>
      <c r="E394" s="91">
        <f t="shared" si="112"/>
        <v>1300</v>
      </c>
      <c r="F394" s="63">
        <f t="shared" si="117"/>
        <v>200</v>
      </c>
      <c r="G394" s="63">
        <f t="shared" si="117"/>
        <v>1100</v>
      </c>
      <c r="H394" s="62">
        <f>I394+J394</f>
        <v>325</v>
      </c>
      <c r="I394" s="63">
        <v>50</v>
      </c>
      <c r="J394" s="63">
        <v>275</v>
      </c>
      <c r="K394" s="62">
        <f>L394+M394</f>
        <v>325</v>
      </c>
      <c r="L394" s="63">
        <v>50</v>
      </c>
      <c r="M394" s="63">
        <v>275</v>
      </c>
      <c r="N394" s="62">
        <f>O394+P394</f>
        <v>325</v>
      </c>
      <c r="O394" s="63">
        <v>50</v>
      </c>
      <c r="P394" s="63">
        <v>275</v>
      </c>
      <c r="Q394" s="62">
        <f>R394+S394</f>
        <v>325</v>
      </c>
      <c r="R394" s="63">
        <v>50</v>
      </c>
      <c r="S394" s="167">
        <v>275</v>
      </c>
    </row>
    <row r="395" spans="1:19" s="93" customFormat="1" ht="37.5">
      <c r="A395" s="168"/>
      <c r="B395" s="206"/>
      <c r="C395" s="185" t="s">
        <v>331</v>
      </c>
      <c r="D395" s="120" t="s">
        <v>372</v>
      </c>
      <c r="E395" s="91">
        <f t="shared" si="112"/>
        <v>300</v>
      </c>
      <c r="F395" s="63">
        <f t="shared" si="117"/>
        <v>8</v>
      </c>
      <c r="G395" s="63">
        <f t="shared" si="117"/>
        <v>292</v>
      </c>
      <c r="H395" s="62">
        <f aca="true" t="shared" si="119" ref="H395:H406">I395+J395</f>
        <v>75</v>
      </c>
      <c r="I395" s="63">
        <v>2</v>
      </c>
      <c r="J395" s="63">
        <v>73</v>
      </c>
      <c r="K395" s="62">
        <f aca="true" t="shared" si="120" ref="K395:K406">L395+M395</f>
        <v>75</v>
      </c>
      <c r="L395" s="63">
        <v>2</v>
      </c>
      <c r="M395" s="63">
        <v>73</v>
      </c>
      <c r="N395" s="62">
        <f aca="true" t="shared" si="121" ref="N395:N406">O395+P395</f>
        <v>75</v>
      </c>
      <c r="O395" s="63">
        <v>2</v>
      </c>
      <c r="P395" s="63">
        <v>73</v>
      </c>
      <c r="Q395" s="62">
        <f aca="true" t="shared" si="122" ref="Q395:Q406">R395+S395</f>
        <v>75</v>
      </c>
      <c r="R395" s="63">
        <v>2</v>
      </c>
      <c r="S395" s="167">
        <v>73</v>
      </c>
    </row>
    <row r="396" spans="1:19" s="93" customFormat="1" ht="37.5">
      <c r="A396" s="168"/>
      <c r="B396" s="206"/>
      <c r="C396" s="3" t="s">
        <v>267</v>
      </c>
      <c r="D396" s="120" t="s">
        <v>268</v>
      </c>
      <c r="E396" s="91">
        <f t="shared" si="112"/>
        <v>300</v>
      </c>
      <c r="F396" s="63">
        <f t="shared" si="117"/>
        <v>68</v>
      </c>
      <c r="G396" s="63">
        <f t="shared" si="117"/>
        <v>232</v>
      </c>
      <c r="H396" s="62">
        <f t="shared" si="119"/>
        <v>98</v>
      </c>
      <c r="I396" s="63">
        <v>28</v>
      </c>
      <c r="J396" s="63">
        <v>70</v>
      </c>
      <c r="K396" s="62">
        <f t="shared" si="120"/>
        <v>72</v>
      </c>
      <c r="L396" s="63">
        <v>15</v>
      </c>
      <c r="M396" s="63">
        <v>57</v>
      </c>
      <c r="N396" s="62">
        <f t="shared" si="121"/>
        <v>35</v>
      </c>
      <c r="O396" s="63">
        <v>10</v>
      </c>
      <c r="P396" s="63">
        <v>25</v>
      </c>
      <c r="Q396" s="62">
        <f t="shared" si="122"/>
        <v>95</v>
      </c>
      <c r="R396" s="63">
        <v>15</v>
      </c>
      <c r="S396" s="167">
        <v>80</v>
      </c>
    </row>
    <row r="397" spans="1:19" s="93" customFormat="1" ht="37.5">
      <c r="A397" s="168"/>
      <c r="B397" s="206"/>
      <c r="C397" s="3" t="s">
        <v>305</v>
      </c>
      <c r="D397" s="120" t="s">
        <v>306</v>
      </c>
      <c r="E397" s="91">
        <f t="shared" si="112"/>
        <v>2850</v>
      </c>
      <c r="F397" s="63">
        <f t="shared" si="117"/>
        <v>115</v>
      </c>
      <c r="G397" s="63">
        <f t="shared" si="117"/>
        <v>2735</v>
      </c>
      <c r="H397" s="62">
        <f t="shared" si="119"/>
        <v>810</v>
      </c>
      <c r="I397" s="63">
        <v>35</v>
      </c>
      <c r="J397" s="63">
        <v>775</v>
      </c>
      <c r="K397" s="62">
        <f t="shared" si="120"/>
        <v>630</v>
      </c>
      <c r="L397" s="63">
        <v>30</v>
      </c>
      <c r="M397" s="63">
        <v>600</v>
      </c>
      <c r="N397" s="62">
        <f t="shared" si="121"/>
        <v>615</v>
      </c>
      <c r="O397" s="63">
        <v>15</v>
      </c>
      <c r="P397" s="63">
        <v>600</v>
      </c>
      <c r="Q397" s="62">
        <f t="shared" si="122"/>
        <v>795</v>
      </c>
      <c r="R397" s="63">
        <v>35</v>
      </c>
      <c r="S397" s="167">
        <v>760</v>
      </c>
    </row>
    <row r="398" spans="1:19" s="93" customFormat="1" ht="37.5">
      <c r="A398" s="168"/>
      <c r="B398" s="206"/>
      <c r="C398" s="3" t="s">
        <v>275</v>
      </c>
      <c r="D398" s="120" t="s">
        <v>276</v>
      </c>
      <c r="E398" s="91">
        <f t="shared" si="112"/>
        <v>3800</v>
      </c>
      <c r="F398" s="63">
        <f aca="true" t="shared" si="123" ref="F398:G406">I398+L398+O398+R398</f>
        <v>1050</v>
      </c>
      <c r="G398" s="63">
        <f t="shared" si="123"/>
        <v>2750</v>
      </c>
      <c r="H398" s="62">
        <f t="shared" si="119"/>
        <v>1050</v>
      </c>
      <c r="I398" s="63">
        <v>300</v>
      </c>
      <c r="J398" s="63">
        <v>750</v>
      </c>
      <c r="K398" s="62">
        <f t="shared" si="120"/>
        <v>1000</v>
      </c>
      <c r="L398" s="63">
        <v>300</v>
      </c>
      <c r="M398" s="63">
        <v>700</v>
      </c>
      <c r="N398" s="62">
        <f t="shared" si="121"/>
        <v>700</v>
      </c>
      <c r="O398" s="63">
        <v>150</v>
      </c>
      <c r="P398" s="63">
        <v>550</v>
      </c>
      <c r="Q398" s="62">
        <f t="shared" si="122"/>
        <v>1050</v>
      </c>
      <c r="R398" s="63">
        <v>300</v>
      </c>
      <c r="S398" s="167">
        <v>750</v>
      </c>
    </row>
    <row r="399" spans="1:19" s="93" customFormat="1" ht="37.5">
      <c r="A399" s="168"/>
      <c r="B399" s="206"/>
      <c r="C399" s="3" t="s">
        <v>321</v>
      </c>
      <c r="D399" s="120" t="s">
        <v>322</v>
      </c>
      <c r="E399" s="91">
        <f t="shared" si="112"/>
        <v>900</v>
      </c>
      <c r="F399" s="63">
        <f t="shared" si="123"/>
        <v>300</v>
      </c>
      <c r="G399" s="63">
        <f t="shared" si="123"/>
        <v>600</v>
      </c>
      <c r="H399" s="62">
        <f t="shared" si="119"/>
        <v>235</v>
      </c>
      <c r="I399" s="63">
        <v>85</v>
      </c>
      <c r="J399" s="63">
        <v>150</v>
      </c>
      <c r="K399" s="62">
        <f t="shared" si="120"/>
        <v>235</v>
      </c>
      <c r="L399" s="63">
        <v>85</v>
      </c>
      <c r="M399" s="63">
        <v>150</v>
      </c>
      <c r="N399" s="62">
        <f t="shared" si="121"/>
        <v>195</v>
      </c>
      <c r="O399" s="63">
        <v>45</v>
      </c>
      <c r="P399" s="63">
        <v>150</v>
      </c>
      <c r="Q399" s="62">
        <f t="shared" si="122"/>
        <v>235</v>
      </c>
      <c r="R399" s="63">
        <v>85</v>
      </c>
      <c r="S399" s="167">
        <v>150</v>
      </c>
    </row>
    <row r="400" spans="1:19" s="93" customFormat="1" ht="37.5">
      <c r="A400" s="168"/>
      <c r="B400" s="206"/>
      <c r="C400" s="3" t="s">
        <v>373</v>
      </c>
      <c r="D400" s="120" t="s">
        <v>290</v>
      </c>
      <c r="E400" s="91">
        <f t="shared" si="112"/>
        <v>800</v>
      </c>
      <c r="F400" s="63">
        <f t="shared" si="123"/>
        <v>200</v>
      </c>
      <c r="G400" s="63">
        <f t="shared" si="123"/>
        <v>600</v>
      </c>
      <c r="H400" s="62">
        <f t="shared" si="119"/>
        <v>200</v>
      </c>
      <c r="I400" s="63">
        <v>50</v>
      </c>
      <c r="J400" s="63">
        <v>150</v>
      </c>
      <c r="K400" s="62">
        <f t="shared" si="120"/>
        <v>200</v>
      </c>
      <c r="L400" s="63">
        <v>50</v>
      </c>
      <c r="M400" s="63">
        <v>150</v>
      </c>
      <c r="N400" s="62">
        <f t="shared" si="121"/>
        <v>200</v>
      </c>
      <c r="O400" s="63">
        <v>50</v>
      </c>
      <c r="P400" s="63">
        <v>150</v>
      </c>
      <c r="Q400" s="62">
        <f t="shared" si="122"/>
        <v>200</v>
      </c>
      <c r="R400" s="63">
        <v>50</v>
      </c>
      <c r="S400" s="167">
        <v>150</v>
      </c>
    </row>
    <row r="401" spans="1:19" s="93" customFormat="1" ht="37.5">
      <c r="A401" s="168"/>
      <c r="B401" s="206"/>
      <c r="C401" s="3" t="s">
        <v>319</v>
      </c>
      <c r="D401" s="120" t="s">
        <v>320</v>
      </c>
      <c r="E401" s="91">
        <f t="shared" si="112"/>
        <v>400</v>
      </c>
      <c r="F401" s="63">
        <f t="shared" si="123"/>
        <v>60</v>
      </c>
      <c r="G401" s="63">
        <f t="shared" si="123"/>
        <v>340</v>
      </c>
      <c r="H401" s="62">
        <f t="shared" si="119"/>
        <v>105</v>
      </c>
      <c r="I401" s="63">
        <v>15</v>
      </c>
      <c r="J401" s="63">
        <v>90</v>
      </c>
      <c r="K401" s="62">
        <f t="shared" si="120"/>
        <v>105</v>
      </c>
      <c r="L401" s="63">
        <v>15</v>
      </c>
      <c r="M401" s="63">
        <v>90</v>
      </c>
      <c r="N401" s="62">
        <f t="shared" si="121"/>
        <v>90</v>
      </c>
      <c r="O401" s="63">
        <v>15</v>
      </c>
      <c r="P401" s="63">
        <v>75</v>
      </c>
      <c r="Q401" s="62">
        <f t="shared" si="122"/>
        <v>100</v>
      </c>
      <c r="R401" s="63">
        <v>15</v>
      </c>
      <c r="S401" s="167">
        <v>85</v>
      </c>
    </row>
    <row r="402" spans="1:19" s="93" customFormat="1" ht="93.75">
      <c r="A402" s="168"/>
      <c r="B402" s="206"/>
      <c r="C402" s="3" t="s">
        <v>291</v>
      </c>
      <c r="D402" s="120" t="s">
        <v>292</v>
      </c>
      <c r="E402" s="91">
        <f t="shared" si="112"/>
        <v>3900</v>
      </c>
      <c r="F402" s="63">
        <f t="shared" si="123"/>
        <v>660</v>
      </c>
      <c r="G402" s="63">
        <f t="shared" si="123"/>
        <v>3240</v>
      </c>
      <c r="H402" s="62">
        <f t="shared" si="119"/>
        <v>960</v>
      </c>
      <c r="I402" s="63">
        <v>150</v>
      </c>
      <c r="J402" s="63">
        <v>810</v>
      </c>
      <c r="K402" s="62">
        <f t="shared" si="120"/>
        <v>990</v>
      </c>
      <c r="L402" s="63">
        <v>180</v>
      </c>
      <c r="M402" s="63">
        <v>810</v>
      </c>
      <c r="N402" s="62">
        <f t="shared" si="121"/>
        <v>960</v>
      </c>
      <c r="O402" s="63">
        <v>150</v>
      </c>
      <c r="P402" s="63">
        <v>810</v>
      </c>
      <c r="Q402" s="62">
        <f t="shared" si="122"/>
        <v>990</v>
      </c>
      <c r="R402" s="63">
        <v>180</v>
      </c>
      <c r="S402" s="167">
        <v>810</v>
      </c>
    </row>
    <row r="403" spans="1:19" s="93" customFormat="1" ht="37.5">
      <c r="A403" s="168"/>
      <c r="B403" s="206"/>
      <c r="C403" s="3" t="s">
        <v>293</v>
      </c>
      <c r="D403" s="120" t="s">
        <v>294</v>
      </c>
      <c r="E403" s="91">
        <f t="shared" si="112"/>
        <v>800</v>
      </c>
      <c r="F403" s="63">
        <f t="shared" si="123"/>
        <v>160</v>
      </c>
      <c r="G403" s="63">
        <f t="shared" si="123"/>
        <v>640</v>
      </c>
      <c r="H403" s="62">
        <f t="shared" si="119"/>
        <v>120</v>
      </c>
      <c r="I403" s="63">
        <v>20</v>
      </c>
      <c r="J403" s="63">
        <v>100</v>
      </c>
      <c r="K403" s="62">
        <f t="shared" si="120"/>
        <v>200</v>
      </c>
      <c r="L403" s="63">
        <v>40</v>
      </c>
      <c r="M403" s="63">
        <v>160</v>
      </c>
      <c r="N403" s="62">
        <f t="shared" si="121"/>
        <v>200</v>
      </c>
      <c r="O403" s="63">
        <v>40</v>
      </c>
      <c r="P403" s="63">
        <v>160</v>
      </c>
      <c r="Q403" s="62">
        <f t="shared" si="122"/>
        <v>280</v>
      </c>
      <c r="R403" s="63">
        <v>60</v>
      </c>
      <c r="S403" s="167">
        <v>220</v>
      </c>
    </row>
    <row r="404" spans="1:19" s="93" customFormat="1" ht="37.5">
      <c r="A404" s="168"/>
      <c r="B404" s="206"/>
      <c r="C404" s="3" t="s">
        <v>297</v>
      </c>
      <c r="D404" s="120" t="s">
        <v>298</v>
      </c>
      <c r="E404" s="91">
        <f t="shared" si="112"/>
        <v>500</v>
      </c>
      <c r="F404" s="63">
        <f t="shared" si="123"/>
        <v>100</v>
      </c>
      <c r="G404" s="63">
        <f t="shared" si="123"/>
        <v>400</v>
      </c>
      <c r="H404" s="62">
        <f t="shared" si="119"/>
        <v>100</v>
      </c>
      <c r="I404" s="63">
        <v>25</v>
      </c>
      <c r="J404" s="63">
        <v>75</v>
      </c>
      <c r="K404" s="62">
        <f t="shared" si="120"/>
        <v>100</v>
      </c>
      <c r="L404" s="63">
        <v>25</v>
      </c>
      <c r="M404" s="63">
        <v>75</v>
      </c>
      <c r="N404" s="62">
        <f t="shared" si="121"/>
        <v>175</v>
      </c>
      <c r="O404" s="63">
        <v>25</v>
      </c>
      <c r="P404" s="63">
        <v>150</v>
      </c>
      <c r="Q404" s="62">
        <f t="shared" si="122"/>
        <v>125</v>
      </c>
      <c r="R404" s="63">
        <v>25</v>
      </c>
      <c r="S404" s="167">
        <v>100</v>
      </c>
    </row>
    <row r="405" spans="1:19" s="93" customFormat="1" ht="37.5">
      <c r="A405" s="168"/>
      <c r="B405" s="206"/>
      <c r="C405" s="3" t="s">
        <v>336</v>
      </c>
      <c r="D405" s="120" t="s">
        <v>337</v>
      </c>
      <c r="E405" s="91">
        <f t="shared" si="112"/>
        <v>3500</v>
      </c>
      <c r="F405" s="63">
        <f t="shared" si="123"/>
        <v>300</v>
      </c>
      <c r="G405" s="63">
        <f t="shared" si="123"/>
        <v>3200</v>
      </c>
      <c r="H405" s="62">
        <f t="shared" si="119"/>
        <v>950</v>
      </c>
      <c r="I405" s="63">
        <v>75</v>
      </c>
      <c r="J405" s="63">
        <v>875</v>
      </c>
      <c r="K405" s="62">
        <f t="shared" si="120"/>
        <v>800</v>
      </c>
      <c r="L405" s="63">
        <v>75</v>
      </c>
      <c r="M405" s="63">
        <v>725</v>
      </c>
      <c r="N405" s="62">
        <f t="shared" si="121"/>
        <v>800</v>
      </c>
      <c r="O405" s="63">
        <v>75</v>
      </c>
      <c r="P405" s="63">
        <v>725</v>
      </c>
      <c r="Q405" s="62">
        <f t="shared" si="122"/>
        <v>950</v>
      </c>
      <c r="R405" s="63">
        <v>75</v>
      </c>
      <c r="S405" s="167">
        <v>875</v>
      </c>
    </row>
    <row r="406" spans="1:19" s="93" customFormat="1" ht="56.25">
      <c r="A406" s="168"/>
      <c r="B406" s="206"/>
      <c r="C406" s="141" t="s">
        <v>338</v>
      </c>
      <c r="D406" s="125" t="s">
        <v>339</v>
      </c>
      <c r="E406" s="91">
        <f t="shared" si="112"/>
        <v>1500</v>
      </c>
      <c r="F406" s="63">
        <f t="shared" si="123"/>
        <v>100</v>
      </c>
      <c r="G406" s="63">
        <f t="shared" si="123"/>
        <v>1400</v>
      </c>
      <c r="H406" s="62">
        <f t="shared" si="119"/>
        <v>375</v>
      </c>
      <c r="I406" s="63">
        <v>25</v>
      </c>
      <c r="J406" s="63">
        <v>350</v>
      </c>
      <c r="K406" s="62">
        <f t="shared" si="120"/>
        <v>375</v>
      </c>
      <c r="L406" s="63">
        <v>25</v>
      </c>
      <c r="M406" s="63">
        <v>350</v>
      </c>
      <c r="N406" s="62">
        <f t="shared" si="121"/>
        <v>375</v>
      </c>
      <c r="O406" s="63">
        <v>25</v>
      </c>
      <c r="P406" s="63">
        <v>350</v>
      </c>
      <c r="Q406" s="62">
        <f t="shared" si="122"/>
        <v>375</v>
      </c>
      <c r="R406" s="63">
        <v>25</v>
      </c>
      <c r="S406" s="167">
        <v>350</v>
      </c>
    </row>
    <row r="407" spans="1:19" s="93" customFormat="1" ht="37.5">
      <c r="A407" s="168">
        <v>38</v>
      </c>
      <c r="B407" s="206">
        <v>34</v>
      </c>
      <c r="C407" s="183"/>
      <c r="D407" s="105" t="s">
        <v>54</v>
      </c>
      <c r="E407" s="91">
        <f>SUM(E408:E421)</f>
        <v>30730</v>
      </c>
      <c r="F407" s="91">
        <f aca="true" t="shared" si="124" ref="F407:S407">SUM(F408:F421)</f>
        <v>13377</v>
      </c>
      <c r="G407" s="91">
        <f t="shared" si="124"/>
        <v>17353</v>
      </c>
      <c r="H407" s="91">
        <f t="shared" si="124"/>
        <v>6996</v>
      </c>
      <c r="I407" s="91">
        <f t="shared" si="124"/>
        <v>3066</v>
      </c>
      <c r="J407" s="91">
        <f t="shared" si="124"/>
        <v>3930</v>
      </c>
      <c r="K407" s="91">
        <f t="shared" si="124"/>
        <v>8302</v>
      </c>
      <c r="L407" s="91">
        <f t="shared" si="124"/>
        <v>3574</v>
      </c>
      <c r="M407" s="91">
        <f t="shared" si="124"/>
        <v>4728</v>
      </c>
      <c r="N407" s="91">
        <f t="shared" si="124"/>
        <v>7384</v>
      </c>
      <c r="O407" s="91">
        <f t="shared" si="124"/>
        <v>3233</v>
      </c>
      <c r="P407" s="91">
        <f t="shared" si="124"/>
        <v>4151</v>
      </c>
      <c r="Q407" s="91">
        <f t="shared" si="124"/>
        <v>8048</v>
      </c>
      <c r="R407" s="91">
        <f t="shared" si="124"/>
        <v>3504</v>
      </c>
      <c r="S407" s="165">
        <f t="shared" si="124"/>
        <v>4544</v>
      </c>
    </row>
    <row r="408" spans="1:19" s="93" customFormat="1" ht="37.5">
      <c r="A408" s="168"/>
      <c r="B408" s="206"/>
      <c r="C408" s="144" t="s">
        <v>329</v>
      </c>
      <c r="D408" s="112" t="s">
        <v>330</v>
      </c>
      <c r="E408" s="91">
        <f aca="true" t="shared" si="125" ref="E408:E421">F408+G408</f>
        <v>1800</v>
      </c>
      <c r="F408" s="63">
        <f aca="true" t="shared" si="126" ref="F408:F421">I408+L408+O408+R408</f>
        <v>676</v>
      </c>
      <c r="G408" s="63">
        <f aca="true" t="shared" si="127" ref="G408:G421">J408+M408+P408+S408</f>
        <v>1124</v>
      </c>
      <c r="H408" s="62">
        <f>I408+J408</f>
        <v>354</v>
      </c>
      <c r="I408" s="63">
        <v>134</v>
      </c>
      <c r="J408" s="63">
        <v>220</v>
      </c>
      <c r="K408" s="62">
        <f>L408+M408</f>
        <v>547</v>
      </c>
      <c r="L408" s="63">
        <v>207</v>
      </c>
      <c r="M408" s="63">
        <v>340</v>
      </c>
      <c r="N408" s="62">
        <f>O408+P408</f>
        <v>418</v>
      </c>
      <c r="O408" s="63">
        <v>154</v>
      </c>
      <c r="P408" s="63">
        <v>264</v>
      </c>
      <c r="Q408" s="62">
        <f>R408+S408</f>
        <v>481</v>
      </c>
      <c r="R408" s="63">
        <v>181</v>
      </c>
      <c r="S408" s="167">
        <v>300</v>
      </c>
    </row>
    <row r="409" spans="1:19" s="93" customFormat="1" ht="37.5">
      <c r="A409" s="168"/>
      <c r="B409" s="206"/>
      <c r="C409" s="182" t="s">
        <v>331</v>
      </c>
      <c r="D409" s="113" t="s">
        <v>332</v>
      </c>
      <c r="E409" s="91">
        <f t="shared" si="125"/>
        <v>500</v>
      </c>
      <c r="F409" s="63">
        <f t="shared" si="126"/>
        <v>192</v>
      </c>
      <c r="G409" s="63">
        <f t="shared" si="127"/>
        <v>308</v>
      </c>
      <c r="H409" s="62">
        <f aca="true" t="shared" si="128" ref="H409:H421">I409+J409</f>
        <v>98</v>
      </c>
      <c r="I409" s="63">
        <v>38</v>
      </c>
      <c r="J409" s="63">
        <v>60</v>
      </c>
      <c r="K409" s="62">
        <f aca="true" t="shared" si="129" ref="K409:K421">L409+M409</f>
        <v>152</v>
      </c>
      <c r="L409" s="63">
        <v>62</v>
      </c>
      <c r="M409" s="63">
        <v>90</v>
      </c>
      <c r="N409" s="62">
        <f aca="true" t="shared" si="130" ref="N409:N421">O409+P409</f>
        <v>115</v>
      </c>
      <c r="O409" s="63">
        <v>42</v>
      </c>
      <c r="P409" s="63">
        <v>73</v>
      </c>
      <c r="Q409" s="62">
        <f aca="true" t="shared" si="131" ref="Q409:Q421">R409+S409</f>
        <v>135</v>
      </c>
      <c r="R409" s="63">
        <v>50</v>
      </c>
      <c r="S409" s="167">
        <v>85</v>
      </c>
    </row>
    <row r="410" spans="1:19" s="93" customFormat="1" ht="56.25">
      <c r="A410" s="168"/>
      <c r="B410" s="206"/>
      <c r="C410" s="144" t="s">
        <v>333</v>
      </c>
      <c r="D410" s="129" t="s">
        <v>334</v>
      </c>
      <c r="E410" s="91">
        <f t="shared" si="125"/>
        <v>430</v>
      </c>
      <c r="F410" s="63">
        <f t="shared" si="126"/>
        <v>203</v>
      </c>
      <c r="G410" s="63">
        <f t="shared" si="127"/>
        <v>227</v>
      </c>
      <c r="H410" s="62">
        <f t="shared" si="128"/>
        <v>95</v>
      </c>
      <c r="I410" s="63">
        <v>45</v>
      </c>
      <c r="J410" s="63">
        <v>50</v>
      </c>
      <c r="K410" s="62">
        <f t="shared" si="129"/>
        <v>105</v>
      </c>
      <c r="L410" s="63">
        <v>50</v>
      </c>
      <c r="M410" s="63">
        <v>55</v>
      </c>
      <c r="N410" s="62">
        <f t="shared" si="130"/>
        <v>115</v>
      </c>
      <c r="O410" s="63">
        <v>54</v>
      </c>
      <c r="P410" s="63">
        <v>61</v>
      </c>
      <c r="Q410" s="62">
        <f t="shared" si="131"/>
        <v>115</v>
      </c>
      <c r="R410" s="63">
        <v>54</v>
      </c>
      <c r="S410" s="167">
        <v>61</v>
      </c>
    </row>
    <row r="411" spans="1:19" s="93" customFormat="1" ht="37.5">
      <c r="A411" s="168"/>
      <c r="B411" s="206"/>
      <c r="C411" s="141" t="s">
        <v>267</v>
      </c>
      <c r="D411" s="125" t="s">
        <v>268</v>
      </c>
      <c r="E411" s="91">
        <f t="shared" si="125"/>
        <v>300</v>
      </c>
      <c r="F411" s="63">
        <f t="shared" si="126"/>
        <v>115</v>
      </c>
      <c r="G411" s="63">
        <f t="shared" si="127"/>
        <v>185</v>
      </c>
      <c r="H411" s="62">
        <f t="shared" si="128"/>
        <v>70</v>
      </c>
      <c r="I411" s="63">
        <v>30</v>
      </c>
      <c r="J411" s="63">
        <v>40</v>
      </c>
      <c r="K411" s="62">
        <f t="shared" si="129"/>
        <v>80</v>
      </c>
      <c r="L411" s="63">
        <v>35</v>
      </c>
      <c r="M411" s="63">
        <v>45</v>
      </c>
      <c r="N411" s="62">
        <f t="shared" si="130"/>
        <v>72</v>
      </c>
      <c r="O411" s="63">
        <v>32</v>
      </c>
      <c r="P411" s="63">
        <v>40</v>
      </c>
      <c r="Q411" s="62">
        <f t="shared" si="131"/>
        <v>78</v>
      </c>
      <c r="R411" s="63">
        <v>18</v>
      </c>
      <c r="S411" s="167">
        <v>60</v>
      </c>
    </row>
    <row r="412" spans="1:19" s="93" customFormat="1" ht="37.5">
      <c r="A412" s="168"/>
      <c r="B412" s="206"/>
      <c r="C412" s="141" t="s">
        <v>305</v>
      </c>
      <c r="D412" s="125" t="s">
        <v>306</v>
      </c>
      <c r="E412" s="91">
        <f t="shared" si="125"/>
        <v>4000</v>
      </c>
      <c r="F412" s="63">
        <f t="shared" si="126"/>
        <v>1742</v>
      </c>
      <c r="G412" s="63">
        <f t="shared" si="127"/>
        <v>2258</v>
      </c>
      <c r="H412" s="62">
        <f t="shared" si="128"/>
        <v>920</v>
      </c>
      <c r="I412" s="63">
        <v>402</v>
      </c>
      <c r="J412" s="63">
        <v>518</v>
      </c>
      <c r="K412" s="62">
        <f t="shared" si="129"/>
        <v>1070</v>
      </c>
      <c r="L412" s="63">
        <v>465</v>
      </c>
      <c r="M412" s="63">
        <v>605</v>
      </c>
      <c r="N412" s="62">
        <f t="shared" si="130"/>
        <v>965</v>
      </c>
      <c r="O412" s="63">
        <v>420</v>
      </c>
      <c r="P412" s="63">
        <v>545</v>
      </c>
      <c r="Q412" s="62">
        <f t="shared" si="131"/>
        <v>1045</v>
      </c>
      <c r="R412" s="63">
        <v>455</v>
      </c>
      <c r="S412" s="167">
        <v>590</v>
      </c>
    </row>
    <row r="413" spans="1:19" s="93" customFormat="1" ht="37.5">
      <c r="A413" s="168"/>
      <c r="B413" s="206"/>
      <c r="C413" s="141" t="s">
        <v>275</v>
      </c>
      <c r="D413" s="125" t="s">
        <v>276</v>
      </c>
      <c r="E413" s="91">
        <f t="shared" si="125"/>
        <v>4000</v>
      </c>
      <c r="F413" s="63">
        <f t="shared" si="126"/>
        <v>1788</v>
      </c>
      <c r="G413" s="63">
        <f t="shared" si="127"/>
        <v>2212</v>
      </c>
      <c r="H413" s="62">
        <f t="shared" si="128"/>
        <v>915</v>
      </c>
      <c r="I413" s="63">
        <v>405</v>
      </c>
      <c r="J413" s="63">
        <v>510</v>
      </c>
      <c r="K413" s="62">
        <f t="shared" si="129"/>
        <v>1077</v>
      </c>
      <c r="L413" s="63">
        <v>475</v>
      </c>
      <c r="M413" s="63">
        <v>602</v>
      </c>
      <c r="N413" s="62">
        <f t="shared" si="130"/>
        <v>960</v>
      </c>
      <c r="O413" s="63">
        <v>443</v>
      </c>
      <c r="P413" s="63">
        <v>517</v>
      </c>
      <c r="Q413" s="62">
        <f t="shared" si="131"/>
        <v>1048</v>
      </c>
      <c r="R413" s="63">
        <v>465</v>
      </c>
      <c r="S413" s="167">
        <v>583</v>
      </c>
    </row>
    <row r="414" spans="1:19" s="93" customFormat="1" ht="37.5">
      <c r="A414" s="168"/>
      <c r="B414" s="206"/>
      <c r="C414" s="141" t="s">
        <v>321</v>
      </c>
      <c r="D414" s="125" t="s">
        <v>322</v>
      </c>
      <c r="E414" s="91">
        <f t="shared" si="125"/>
        <v>3900</v>
      </c>
      <c r="F414" s="63">
        <f t="shared" si="126"/>
        <v>1750</v>
      </c>
      <c r="G414" s="63">
        <f t="shared" si="127"/>
        <v>2150</v>
      </c>
      <c r="H414" s="62">
        <f t="shared" si="128"/>
        <v>915</v>
      </c>
      <c r="I414" s="63">
        <v>410</v>
      </c>
      <c r="J414" s="63">
        <v>505</v>
      </c>
      <c r="K414" s="62">
        <f t="shared" si="129"/>
        <v>1030</v>
      </c>
      <c r="L414" s="63">
        <v>462</v>
      </c>
      <c r="M414" s="63">
        <v>568</v>
      </c>
      <c r="N414" s="62">
        <f t="shared" si="130"/>
        <v>945</v>
      </c>
      <c r="O414" s="63">
        <v>425</v>
      </c>
      <c r="P414" s="63">
        <v>520</v>
      </c>
      <c r="Q414" s="62">
        <f t="shared" si="131"/>
        <v>1010</v>
      </c>
      <c r="R414" s="63">
        <v>453</v>
      </c>
      <c r="S414" s="167">
        <v>557</v>
      </c>
    </row>
    <row r="415" spans="1:19" s="93" customFormat="1" ht="37.5">
      <c r="A415" s="168"/>
      <c r="B415" s="206"/>
      <c r="C415" s="141" t="s">
        <v>289</v>
      </c>
      <c r="D415" s="125" t="s">
        <v>290</v>
      </c>
      <c r="E415" s="91">
        <f t="shared" si="125"/>
        <v>1500</v>
      </c>
      <c r="F415" s="63">
        <f t="shared" si="126"/>
        <v>642</v>
      </c>
      <c r="G415" s="63">
        <f t="shared" si="127"/>
        <v>858</v>
      </c>
      <c r="H415" s="62">
        <f t="shared" si="128"/>
        <v>345</v>
      </c>
      <c r="I415" s="63">
        <v>148</v>
      </c>
      <c r="J415" s="63">
        <v>197</v>
      </c>
      <c r="K415" s="62">
        <f t="shared" si="129"/>
        <v>405</v>
      </c>
      <c r="L415" s="63">
        <v>173</v>
      </c>
      <c r="M415" s="63">
        <v>232</v>
      </c>
      <c r="N415" s="62">
        <f t="shared" si="130"/>
        <v>360</v>
      </c>
      <c r="O415" s="63">
        <v>153</v>
      </c>
      <c r="P415" s="63">
        <v>207</v>
      </c>
      <c r="Q415" s="62">
        <f t="shared" si="131"/>
        <v>390</v>
      </c>
      <c r="R415" s="63">
        <v>168</v>
      </c>
      <c r="S415" s="167">
        <v>222</v>
      </c>
    </row>
    <row r="416" spans="1:19" s="93" customFormat="1" ht="93.75">
      <c r="A416" s="168"/>
      <c r="B416" s="206"/>
      <c r="C416" s="141" t="s">
        <v>291</v>
      </c>
      <c r="D416" s="125" t="s">
        <v>292</v>
      </c>
      <c r="E416" s="91">
        <f t="shared" si="125"/>
        <v>3200</v>
      </c>
      <c r="F416" s="63">
        <f t="shared" si="126"/>
        <v>1417</v>
      </c>
      <c r="G416" s="63">
        <f t="shared" si="127"/>
        <v>1783</v>
      </c>
      <c r="H416" s="62">
        <f t="shared" si="128"/>
        <v>725</v>
      </c>
      <c r="I416" s="63">
        <v>340</v>
      </c>
      <c r="J416" s="63">
        <v>385</v>
      </c>
      <c r="K416" s="62">
        <f t="shared" si="129"/>
        <v>875</v>
      </c>
      <c r="L416" s="63">
        <v>350</v>
      </c>
      <c r="M416" s="63">
        <v>525</v>
      </c>
      <c r="N416" s="62">
        <f t="shared" si="130"/>
        <v>760</v>
      </c>
      <c r="O416" s="63">
        <v>347</v>
      </c>
      <c r="P416" s="63">
        <v>413</v>
      </c>
      <c r="Q416" s="62">
        <f t="shared" si="131"/>
        <v>840</v>
      </c>
      <c r="R416" s="63">
        <v>380</v>
      </c>
      <c r="S416" s="167">
        <v>460</v>
      </c>
    </row>
    <row r="417" spans="1:19" s="93" customFormat="1" ht="37.5">
      <c r="A417" s="168"/>
      <c r="B417" s="206"/>
      <c r="C417" s="141" t="s">
        <v>293</v>
      </c>
      <c r="D417" s="125" t="s">
        <v>294</v>
      </c>
      <c r="E417" s="91">
        <f t="shared" si="125"/>
        <v>1800</v>
      </c>
      <c r="F417" s="63">
        <f t="shared" si="126"/>
        <v>729</v>
      </c>
      <c r="G417" s="63">
        <f t="shared" si="127"/>
        <v>1071</v>
      </c>
      <c r="H417" s="62">
        <f t="shared" si="128"/>
        <v>395</v>
      </c>
      <c r="I417" s="63">
        <v>158</v>
      </c>
      <c r="J417" s="63">
        <v>237</v>
      </c>
      <c r="K417" s="62">
        <f t="shared" si="129"/>
        <v>495</v>
      </c>
      <c r="L417" s="63">
        <v>203</v>
      </c>
      <c r="M417" s="63">
        <v>292</v>
      </c>
      <c r="N417" s="62">
        <f t="shared" si="130"/>
        <v>425</v>
      </c>
      <c r="O417" s="63">
        <v>170</v>
      </c>
      <c r="P417" s="63">
        <v>255</v>
      </c>
      <c r="Q417" s="62">
        <f t="shared" si="131"/>
        <v>485</v>
      </c>
      <c r="R417" s="63">
        <v>198</v>
      </c>
      <c r="S417" s="167">
        <v>287</v>
      </c>
    </row>
    <row r="418" spans="1:19" s="93" customFormat="1" ht="56.25">
      <c r="A418" s="168"/>
      <c r="B418" s="206"/>
      <c r="C418" s="141" t="s">
        <v>295</v>
      </c>
      <c r="D418" s="125" t="s">
        <v>296</v>
      </c>
      <c r="E418" s="91">
        <f t="shared" si="125"/>
        <v>1800</v>
      </c>
      <c r="F418" s="63">
        <f t="shared" si="126"/>
        <v>713</v>
      </c>
      <c r="G418" s="63">
        <f t="shared" si="127"/>
        <v>1087</v>
      </c>
      <c r="H418" s="62">
        <f t="shared" si="128"/>
        <v>390</v>
      </c>
      <c r="I418" s="63">
        <v>153</v>
      </c>
      <c r="J418" s="63">
        <v>237</v>
      </c>
      <c r="K418" s="62">
        <f t="shared" si="129"/>
        <v>500</v>
      </c>
      <c r="L418" s="63">
        <v>200</v>
      </c>
      <c r="M418" s="63">
        <v>300</v>
      </c>
      <c r="N418" s="62">
        <f t="shared" si="130"/>
        <v>420</v>
      </c>
      <c r="O418" s="63">
        <v>165</v>
      </c>
      <c r="P418" s="63">
        <v>255</v>
      </c>
      <c r="Q418" s="62">
        <f t="shared" si="131"/>
        <v>490</v>
      </c>
      <c r="R418" s="63">
        <v>195</v>
      </c>
      <c r="S418" s="167">
        <v>295</v>
      </c>
    </row>
    <row r="419" spans="1:19" s="93" customFormat="1" ht="37.5">
      <c r="A419" s="168"/>
      <c r="B419" s="206"/>
      <c r="C419" s="141" t="s">
        <v>297</v>
      </c>
      <c r="D419" s="125" t="s">
        <v>298</v>
      </c>
      <c r="E419" s="91">
        <f t="shared" si="125"/>
        <v>1500</v>
      </c>
      <c r="F419" s="63">
        <f t="shared" si="126"/>
        <v>704</v>
      </c>
      <c r="G419" s="63">
        <f t="shared" si="127"/>
        <v>796</v>
      </c>
      <c r="H419" s="62">
        <f t="shared" si="128"/>
        <v>340</v>
      </c>
      <c r="I419" s="63">
        <v>157</v>
      </c>
      <c r="J419" s="63">
        <v>183</v>
      </c>
      <c r="K419" s="62">
        <f t="shared" si="129"/>
        <v>405</v>
      </c>
      <c r="L419" s="63">
        <v>195</v>
      </c>
      <c r="M419" s="63">
        <v>210</v>
      </c>
      <c r="N419" s="62">
        <f t="shared" si="130"/>
        <v>360</v>
      </c>
      <c r="O419" s="63">
        <v>167</v>
      </c>
      <c r="P419" s="63">
        <v>193</v>
      </c>
      <c r="Q419" s="62">
        <f t="shared" si="131"/>
        <v>395</v>
      </c>
      <c r="R419" s="63">
        <v>185</v>
      </c>
      <c r="S419" s="167">
        <v>210</v>
      </c>
    </row>
    <row r="420" spans="1:19" s="93" customFormat="1" ht="37.5">
      <c r="A420" s="168"/>
      <c r="B420" s="206"/>
      <c r="C420" s="141" t="s">
        <v>299</v>
      </c>
      <c r="D420" s="125" t="s">
        <v>300</v>
      </c>
      <c r="E420" s="91">
        <f t="shared" si="125"/>
        <v>500</v>
      </c>
      <c r="F420" s="63">
        <f t="shared" si="126"/>
        <v>200</v>
      </c>
      <c r="G420" s="63">
        <f t="shared" si="127"/>
        <v>300</v>
      </c>
      <c r="H420" s="62">
        <f t="shared" si="128"/>
        <v>125</v>
      </c>
      <c r="I420" s="63">
        <v>50</v>
      </c>
      <c r="J420" s="63">
        <v>75</v>
      </c>
      <c r="K420" s="62">
        <f t="shared" si="129"/>
        <v>125</v>
      </c>
      <c r="L420" s="63">
        <v>50</v>
      </c>
      <c r="M420" s="63">
        <v>75</v>
      </c>
      <c r="N420" s="62">
        <f t="shared" si="130"/>
        <v>125</v>
      </c>
      <c r="O420" s="63">
        <v>50</v>
      </c>
      <c r="P420" s="63">
        <v>75</v>
      </c>
      <c r="Q420" s="62">
        <f t="shared" si="131"/>
        <v>125</v>
      </c>
      <c r="R420" s="63">
        <v>50</v>
      </c>
      <c r="S420" s="167">
        <v>75</v>
      </c>
    </row>
    <row r="421" spans="1:19" s="93" customFormat="1" ht="37.5">
      <c r="A421" s="168"/>
      <c r="B421" s="206"/>
      <c r="C421" s="141" t="s">
        <v>336</v>
      </c>
      <c r="D421" s="125" t="s">
        <v>337</v>
      </c>
      <c r="E421" s="91">
        <f t="shared" si="125"/>
        <v>5500</v>
      </c>
      <c r="F421" s="63">
        <f t="shared" si="126"/>
        <v>2506</v>
      </c>
      <c r="G421" s="63">
        <f t="shared" si="127"/>
        <v>2994</v>
      </c>
      <c r="H421" s="62">
        <f t="shared" si="128"/>
        <v>1309</v>
      </c>
      <c r="I421" s="63">
        <v>596</v>
      </c>
      <c r="J421" s="63">
        <v>713</v>
      </c>
      <c r="K421" s="62">
        <f t="shared" si="129"/>
        <v>1436</v>
      </c>
      <c r="L421" s="63">
        <v>647</v>
      </c>
      <c r="M421" s="63">
        <v>789</v>
      </c>
      <c r="N421" s="62">
        <f t="shared" si="130"/>
        <v>1344</v>
      </c>
      <c r="O421" s="63">
        <v>611</v>
      </c>
      <c r="P421" s="63">
        <v>733</v>
      </c>
      <c r="Q421" s="62">
        <f t="shared" si="131"/>
        <v>1411</v>
      </c>
      <c r="R421" s="63">
        <v>652</v>
      </c>
      <c r="S421" s="167">
        <v>759</v>
      </c>
    </row>
    <row r="422" spans="1:19" s="93" customFormat="1" ht="37.5">
      <c r="A422" s="168">
        <v>39</v>
      </c>
      <c r="B422" s="206">
        <v>35</v>
      </c>
      <c r="C422" s="183"/>
      <c r="D422" s="105" t="s">
        <v>92</v>
      </c>
      <c r="E422" s="91">
        <f>SUM(E423:E437)</f>
        <v>12770</v>
      </c>
      <c r="F422" s="91">
        <f aca="true" t="shared" si="132" ref="F422:S422">SUM(F423:F437)</f>
        <v>2534</v>
      </c>
      <c r="G422" s="91">
        <f t="shared" si="132"/>
        <v>10236</v>
      </c>
      <c r="H422" s="91">
        <f t="shared" si="132"/>
        <v>3557</v>
      </c>
      <c r="I422" s="91">
        <f t="shared" si="132"/>
        <v>705</v>
      </c>
      <c r="J422" s="91">
        <f t="shared" si="132"/>
        <v>2852</v>
      </c>
      <c r="K422" s="91">
        <f t="shared" si="132"/>
        <v>2816</v>
      </c>
      <c r="L422" s="91">
        <f t="shared" si="132"/>
        <v>561</v>
      </c>
      <c r="M422" s="91">
        <f t="shared" si="132"/>
        <v>2255</v>
      </c>
      <c r="N422" s="91">
        <f t="shared" si="132"/>
        <v>2817</v>
      </c>
      <c r="O422" s="91">
        <f t="shared" si="132"/>
        <v>562</v>
      </c>
      <c r="P422" s="91">
        <f t="shared" si="132"/>
        <v>2255</v>
      </c>
      <c r="Q422" s="91">
        <f t="shared" si="132"/>
        <v>3580</v>
      </c>
      <c r="R422" s="91">
        <f t="shared" si="132"/>
        <v>706</v>
      </c>
      <c r="S422" s="165">
        <f t="shared" si="132"/>
        <v>2874</v>
      </c>
    </row>
    <row r="423" spans="1:19" s="93" customFormat="1" ht="37.5">
      <c r="A423" s="168"/>
      <c r="B423" s="206"/>
      <c r="C423" s="24" t="s">
        <v>329</v>
      </c>
      <c r="D423" s="118" t="s">
        <v>351</v>
      </c>
      <c r="E423" s="91">
        <f aca="true" t="shared" si="133" ref="E423:E433">F423+G423</f>
        <v>310</v>
      </c>
      <c r="F423" s="63">
        <f aca="true" t="shared" si="134" ref="F423:F437">I423+L423+O423+R423</f>
        <v>16</v>
      </c>
      <c r="G423" s="63">
        <f aca="true" t="shared" si="135" ref="G423:G437">J423+M423+P423+S423</f>
        <v>294</v>
      </c>
      <c r="H423" s="62">
        <f aca="true" t="shared" si="136" ref="H423:H437">I423+J423</f>
        <v>88</v>
      </c>
      <c r="I423" s="63">
        <v>4</v>
      </c>
      <c r="J423" s="63">
        <v>84</v>
      </c>
      <c r="K423" s="62">
        <v>67</v>
      </c>
      <c r="L423" s="63">
        <v>4</v>
      </c>
      <c r="M423" s="63">
        <v>63</v>
      </c>
      <c r="N423" s="62">
        <v>67</v>
      </c>
      <c r="O423" s="63">
        <v>4</v>
      </c>
      <c r="P423" s="63">
        <v>63</v>
      </c>
      <c r="Q423" s="62">
        <v>88</v>
      </c>
      <c r="R423" s="63">
        <v>4</v>
      </c>
      <c r="S423" s="167">
        <v>84</v>
      </c>
    </row>
    <row r="424" spans="1:19" s="93" customFormat="1" ht="37.5">
      <c r="A424" s="168"/>
      <c r="B424" s="206"/>
      <c r="C424" s="24" t="s">
        <v>331</v>
      </c>
      <c r="D424" s="118" t="s">
        <v>352</v>
      </c>
      <c r="E424" s="91">
        <f t="shared" si="133"/>
        <v>80</v>
      </c>
      <c r="F424" s="63">
        <f t="shared" si="134"/>
        <v>4</v>
      </c>
      <c r="G424" s="63">
        <f t="shared" si="135"/>
        <v>76</v>
      </c>
      <c r="H424" s="62">
        <f t="shared" si="136"/>
        <v>0</v>
      </c>
      <c r="I424" s="63"/>
      <c r="J424" s="63"/>
      <c r="K424" s="62">
        <v>28</v>
      </c>
      <c r="L424" s="63">
        <v>1</v>
      </c>
      <c r="M424" s="63">
        <v>27</v>
      </c>
      <c r="N424" s="62">
        <v>29</v>
      </c>
      <c r="O424" s="63">
        <v>2</v>
      </c>
      <c r="P424" s="63">
        <v>27</v>
      </c>
      <c r="Q424" s="62">
        <v>23</v>
      </c>
      <c r="R424" s="63">
        <v>1</v>
      </c>
      <c r="S424" s="167">
        <v>22</v>
      </c>
    </row>
    <row r="425" spans="1:19" s="93" customFormat="1" ht="56.25">
      <c r="A425" s="168"/>
      <c r="B425" s="206"/>
      <c r="C425" s="24" t="s">
        <v>333</v>
      </c>
      <c r="D425" s="118" t="s">
        <v>334</v>
      </c>
      <c r="E425" s="91">
        <f t="shared" si="133"/>
        <v>100</v>
      </c>
      <c r="F425" s="63">
        <f t="shared" si="134"/>
        <v>34</v>
      </c>
      <c r="G425" s="63">
        <f t="shared" si="135"/>
        <v>66</v>
      </c>
      <c r="H425" s="62">
        <f t="shared" si="136"/>
        <v>28</v>
      </c>
      <c r="I425" s="63">
        <v>10</v>
      </c>
      <c r="J425" s="63">
        <v>18</v>
      </c>
      <c r="K425" s="62">
        <v>22</v>
      </c>
      <c r="L425" s="63">
        <v>7</v>
      </c>
      <c r="M425" s="63">
        <v>15</v>
      </c>
      <c r="N425" s="62">
        <v>22</v>
      </c>
      <c r="O425" s="63">
        <v>7</v>
      </c>
      <c r="P425" s="63">
        <v>15</v>
      </c>
      <c r="Q425" s="62">
        <v>28</v>
      </c>
      <c r="R425" s="63">
        <v>10</v>
      </c>
      <c r="S425" s="167">
        <v>18</v>
      </c>
    </row>
    <row r="426" spans="1:19" s="93" customFormat="1" ht="37.5">
      <c r="A426" s="168"/>
      <c r="B426" s="206"/>
      <c r="C426" s="24" t="s">
        <v>305</v>
      </c>
      <c r="D426" s="118" t="s">
        <v>306</v>
      </c>
      <c r="E426" s="91">
        <f t="shared" si="133"/>
        <v>2600</v>
      </c>
      <c r="F426" s="63">
        <f t="shared" si="134"/>
        <v>110</v>
      </c>
      <c r="G426" s="63">
        <f t="shared" si="135"/>
        <v>2490</v>
      </c>
      <c r="H426" s="62">
        <f t="shared" si="136"/>
        <v>730</v>
      </c>
      <c r="I426" s="63">
        <v>30</v>
      </c>
      <c r="J426" s="63">
        <v>700</v>
      </c>
      <c r="K426" s="62">
        <v>570</v>
      </c>
      <c r="L426" s="63">
        <v>25</v>
      </c>
      <c r="M426" s="63">
        <v>545</v>
      </c>
      <c r="N426" s="62">
        <v>570</v>
      </c>
      <c r="O426" s="63">
        <v>25</v>
      </c>
      <c r="P426" s="63">
        <v>545</v>
      </c>
      <c r="Q426" s="62">
        <v>730</v>
      </c>
      <c r="R426" s="63">
        <v>30</v>
      </c>
      <c r="S426" s="167">
        <v>700</v>
      </c>
    </row>
    <row r="427" spans="1:19" s="93" customFormat="1" ht="37.5">
      <c r="A427" s="168"/>
      <c r="B427" s="206"/>
      <c r="C427" s="24" t="s">
        <v>275</v>
      </c>
      <c r="D427" s="118" t="s">
        <v>276</v>
      </c>
      <c r="E427" s="91">
        <f t="shared" si="133"/>
        <v>1800</v>
      </c>
      <c r="F427" s="63">
        <f t="shared" si="134"/>
        <v>600</v>
      </c>
      <c r="G427" s="63">
        <f t="shared" si="135"/>
        <v>1200</v>
      </c>
      <c r="H427" s="62">
        <f t="shared" si="136"/>
        <v>505</v>
      </c>
      <c r="I427" s="63">
        <v>170</v>
      </c>
      <c r="J427" s="63">
        <v>335</v>
      </c>
      <c r="K427" s="62">
        <v>395</v>
      </c>
      <c r="L427" s="63">
        <v>130</v>
      </c>
      <c r="M427" s="63">
        <v>265</v>
      </c>
      <c r="N427" s="62">
        <v>395</v>
      </c>
      <c r="O427" s="63">
        <v>130</v>
      </c>
      <c r="P427" s="63">
        <v>265</v>
      </c>
      <c r="Q427" s="62">
        <v>505</v>
      </c>
      <c r="R427" s="63">
        <v>170</v>
      </c>
      <c r="S427" s="167">
        <v>335</v>
      </c>
    </row>
    <row r="428" spans="1:19" s="93" customFormat="1" ht="37.5">
      <c r="A428" s="168"/>
      <c r="B428" s="206"/>
      <c r="C428" s="24" t="s">
        <v>309</v>
      </c>
      <c r="D428" s="118" t="s">
        <v>310</v>
      </c>
      <c r="E428" s="91">
        <f t="shared" si="133"/>
        <v>1000</v>
      </c>
      <c r="F428" s="63">
        <f t="shared" si="134"/>
        <v>40</v>
      </c>
      <c r="G428" s="63">
        <f t="shared" si="135"/>
        <v>960</v>
      </c>
      <c r="H428" s="62">
        <f t="shared" si="136"/>
        <v>281</v>
      </c>
      <c r="I428" s="63">
        <v>11</v>
      </c>
      <c r="J428" s="63">
        <v>270</v>
      </c>
      <c r="K428" s="62">
        <v>219</v>
      </c>
      <c r="L428" s="63">
        <v>9</v>
      </c>
      <c r="M428" s="63">
        <v>210</v>
      </c>
      <c r="N428" s="62">
        <v>219</v>
      </c>
      <c r="O428" s="63">
        <v>9</v>
      </c>
      <c r="P428" s="63">
        <v>210</v>
      </c>
      <c r="Q428" s="62">
        <v>281</v>
      </c>
      <c r="R428" s="63">
        <v>11</v>
      </c>
      <c r="S428" s="167">
        <v>270</v>
      </c>
    </row>
    <row r="429" spans="1:19" s="93" customFormat="1" ht="56.25">
      <c r="A429" s="168"/>
      <c r="B429" s="206"/>
      <c r="C429" s="24" t="s">
        <v>285</v>
      </c>
      <c r="D429" s="118" t="s">
        <v>286</v>
      </c>
      <c r="E429" s="91">
        <f t="shared" si="133"/>
        <v>500</v>
      </c>
      <c r="F429" s="63">
        <f t="shared" si="134"/>
        <v>190</v>
      </c>
      <c r="G429" s="63">
        <f t="shared" si="135"/>
        <v>310</v>
      </c>
      <c r="H429" s="62">
        <f t="shared" si="136"/>
        <v>135</v>
      </c>
      <c r="I429" s="63">
        <v>50</v>
      </c>
      <c r="J429" s="63">
        <v>85</v>
      </c>
      <c r="K429" s="62">
        <v>115</v>
      </c>
      <c r="L429" s="63">
        <v>45</v>
      </c>
      <c r="M429" s="63">
        <v>70</v>
      </c>
      <c r="N429" s="62">
        <v>115</v>
      </c>
      <c r="O429" s="63">
        <v>45</v>
      </c>
      <c r="P429" s="63">
        <v>70</v>
      </c>
      <c r="Q429" s="62">
        <v>135</v>
      </c>
      <c r="R429" s="63">
        <v>50</v>
      </c>
      <c r="S429" s="167">
        <v>85</v>
      </c>
    </row>
    <row r="430" spans="1:19" s="93" customFormat="1" ht="37.5">
      <c r="A430" s="168"/>
      <c r="B430" s="206"/>
      <c r="C430" s="24" t="s">
        <v>289</v>
      </c>
      <c r="D430" s="118" t="s">
        <v>290</v>
      </c>
      <c r="E430" s="91">
        <f t="shared" si="133"/>
        <v>600</v>
      </c>
      <c r="F430" s="63">
        <f t="shared" si="134"/>
        <v>200</v>
      </c>
      <c r="G430" s="63">
        <f t="shared" si="135"/>
        <v>400</v>
      </c>
      <c r="H430" s="62">
        <f t="shared" si="136"/>
        <v>170</v>
      </c>
      <c r="I430" s="63">
        <v>60</v>
      </c>
      <c r="J430" s="63">
        <v>110</v>
      </c>
      <c r="K430" s="62">
        <v>130</v>
      </c>
      <c r="L430" s="63">
        <v>40</v>
      </c>
      <c r="M430" s="63">
        <v>90</v>
      </c>
      <c r="N430" s="62">
        <v>130</v>
      </c>
      <c r="O430" s="63">
        <v>40</v>
      </c>
      <c r="P430" s="63">
        <v>90</v>
      </c>
      <c r="Q430" s="62">
        <v>170</v>
      </c>
      <c r="R430" s="63">
        <v>60</v>
      </c>
      <c r="S430" s="167">
        <v>110</v>
      </c>
    </row>
    <row r="431" spans="1:19" s="93" customFormat="1" ht="93.75">
      <c r="A431" s="168"/>
      <c r="B431" s="206"/>
      <c r="C431" s="24" t="s">
        <v>291</v>
      </c>
      <c r="D431" s="118" t="s">
        <v>354</v>
      </c>
      <c r="E431" s="91">
        <f t="shared" si="133"/>
        <v>1200</v>
      </c>
      <c r="F431" s="63">
        <f t="shared" si="134"/>
        <v>460</v>
      </c>
      <c r="G431" s="63">
        <f t="shared" si="135"/>
        <v>740</v>
      </c>
      <c r="H431" s="62">
        <f t="shared" si="136"/>
        <v>335</v>
      </c>
      <c r="I431" s="63">
        <v>130</v>
      </c>
      <c r="J431" s="63">
        <v>205</v>
      </c>
      <c r="K431" s="62">
        <v>265</v>
      </c>
      <c r="L431" s="63">
        <v>100</v>
      </c>
      <c r="M431" s="63">
        <v>165</v>
      </c>
      <c r="N431" s="62">
        <v>265</v>
      </c>
      <c r="O431" s="63">
        <v>100</v>
      </c>
      <c r="P431" s="63">
        <v>165</v>
      </c>
      <c r="Q431" s="62">
        <v>335</v>
      </c>
      <c r="R431" s="63">
        <v>130</v>
      </c>
      <c r="S431" s="167">
        <v>205</v>
      </c>
    </row>
    <row r="432" spans="1:19" s="93" customFormat="1" ht="56.25">
      <c r="A432" s="168"/>
      <c r="B432" s="206"/>
      <c r="C432" s="24" t="s">
        <v>295</v>
      </c>
      <c r="D432" s="118" t="s">
        <v>359</v>
      </c>
      <c r="E432" s="91">
        <f t="shared" si="133"/>
        <v>800</v>
      </c>
      <c r="F432" s="63">
        <f t="shared" si="134"/>
        <v>170</v>
      </c>
      <c r="G432" s="63">
        <f t="shared" si="135"/>
        <v>630</v>
      </c>
      <c r="H432" s="62">
        <f t="shared" si="136"/>
        <v>220</v>
      </c>
      <c r="I432" s="63">
        <v>45</v>
      </c>
      <c r="J432" s="63">
        <v>175</v>
      </c>
      <c r="K432" s="62">
        <v>180</v>
      </c>
      <c r="L432" s="63">
        <v>40</v>
      </c>
      <c r="M432" s="63">
        <v>140</v>
      </c>
      <c r="N432" s="62">
        <v>180</v>
      </c>
      <c r="O432" s="63">
        <v>40</v>
      </c>
      <c r="P432" s="63">
        <v>140</v>
      </c>
      <c r="Q432" s="62">
        <v>220</v>
      </c>
      <c r="R432" s="63">
        <v>45</v>
      </c>
      <c r="S432" s="167">
        <v>175</v>
      </c>
    </row>
    <row r="433" spans="1:19" s="93" customFormat="1" ht="37.5">
      <c r="A433" s="168"/>
      <c r="B433" s="206"/>
      <c r="C433" s="24" t="s">
        <v>297</v>
      </c>
      <c r="D433" s="118" t="s">
        <v>298</v>
      </c>
      <c r="E433" s="91">
        <f t="shared" si="133"/>
        <v>100</v>
      </c>
      <c r="F433" s="63">
        <f t="shared" si="134"/>
        <v>20</v>
      </c>
      <c r="G433" s="63">
        <f t="shared" si="135"/>
        <v>80</v>
      </c>
      <c r="H433" s="62">
        <f t="shared" si="136"/>
        <v>30</v>
      </c>
      <c r="I433" s="63">
        <v>5</v>
      </c>
      <c r="J433" s="63">
        <v>25</v>
      </c>
      <c r="K433" s="62">
        <v>20</v>
      </c>
      <c r="L433" s="63">
        <v>5</v>
      </c>
      <c r="M433" s="63">
        <v>15</v>
      </c>
      <c r="N433" s="62">
        <v>20</v>
      </c>
      <c r="O433" s="63">
        <v>5</v>
      </c>
      <c r="P433" s="63">
        <v>15</v>
      </c>
      <c r="Q433" s="62">
        <v>30</v>
      </c>
      <c r="R433" s="63">
        <v>5</v>
      </c>
      <c r="S433" s="167">
        <v>25</v>
      </c>
    </row>
    <row r="434" spans="1:19" s="93" customFormat="1" ht="37.5">
      <c r="A434" s="168"/>
      <c r="B434" s="206"/>
      <c r="C434" s="117" t="s">
        <v>299</v>
      </c>
      <c r="D434" s="118" t="s">
        <v>300</v>
      </c>
      <c r="E434" s="91">
        <f>F434+G434</f>
        <v>100</v>
      </c>
      <c r="F434" s="63">
        <f t="shared" si="134"/>
        <v>20</v>
      </c>
      <c r="G434" s="63">
        <f t="shared" si="135"/>
        <v>80</v>
      </c>
      <c r="H434" s="62">
        <f t="shared" si="136"/>
        <v>30</v>
      </c>
      <c r="I434" s="63">
        <v>5</v>
      </c>
      <c r="J434" s="63">
        <v>25</v>
      </c>
      <c r="K434" s="62">
        <v>20</v>
      </c>
      <c r="L434" s="63">
        <v>5</v>
      </c>
      <c r="M434" s="63">
        <v>15</v>
      </c>
      <c r="N434" s="62">
        <v>20</v>
      </c>
      <c r="O434" s="63">
        <v>5</v>
      </c>
      <c r="P434" s="63">
        <v>15</v>
      </c>
      <c r="Q434" s="62">
        <v>30</v>
      </c>
      <c r="R434" s="63">
        <v>5</v>
      </c>
      <c r="S434" s="167">
        <v>25</v>
      </c>
    </row>
    <row r="435" spans="1:19" s="93" customFormat="1" ht="37.5">
      <c r="A435" s="168"/>
      <c r="B435" s="206"/>
      <c r="C435" s="24" t="s">
        <v>336</v>
      </c>
      <c r="D435" s="118" t="s">
        <v>337</v>
      </c>
      <c r="E435" s="91">
        <f>F435+G435</f>
        <v>2480</v>
      </c>
      <c r="F435" s="63">
        <f t="shared" si="134"/>
        <v>400</v>
      </c>
      <c r="G435" s="63">
        <f t="shared" si="135"/>
        <v>2080</v>
      </c>
      <c r="H435" s="62">
        <f t="shared" si="136"/>
        <v>700</v>
      </c>
      <c r="I435" s="63">
        <v>110</v>
      </c>
      <c r="J435" s="63">
        <v>590</v>
      </c>
      <c r="K435" s="62">
        <v>540</v>
      </c>
      <c r="L435" s="63">
        <v>90</v>
      </c>
      <c r="M435" s="63">
        <v>450</v>
      </c>
      <c r="N435" s="62">
        <v>540</v>
      </c>
      <c r="O435" s="63">
        <v>90</v>
      </c>
      <c r="P435" s="63">
        <v>450</v>
      </c>
      <c r="Q435" s="62">
        <v>700</v>
      </c>
      <c r="R435" s="63">
        <v>110</v>
      </c>
      <c r="S435" s="167">
        <v>590</v>
      </c>
    </row>
    <row r="436" spans="1:19" s="93" customFormat="1" ht="56.25">
      <c r="A436" s="168"/>
      <c r="B436" s="206"/>
      <c r="C436" s="24" t="s">
        <v>338</v>
      </c>
      <c r="D436" s="118" t="s">
        <v>360</v>
      </c>
      <c r="E436" s="91">
        <f>F436+G436</f>
        <v>600</v>
      </c>
      <c r="F436" s="63">
        <f t="shared" si="134"/>
        <v>80</v>
      </c>
      <c r="G436" s="63">
        <f t="shared" si="135"/>
        <v>520</v>
      </c>
      <c r="H436" s="62">
        <f t="shared" si="136"/>
        <v>165</v>
      </c>
      <c r="I436" s="63">
        <v>20</v>
      </c>
      <c r="J436" s="63">
        <v>145</v>
      </c>
      <c r="K436" s="62">
        <v>135</v>
      </c>
      <c r="L436" s="63">
        <v>20</v>
      </c>
      <c r="M436" s="63">
        <v>115</v>
      </c>
      <c r="N436" s="62">
        <v>135</v>
      </c>
      <c r="O436" s="63">
        <v>20</v>
      </c>
      <c r="P436" s="63">
        <v>115</v>
      </c>
      <c r="Q436" s="62">
        <v>165</v>
      </c>
      <c r="R436" s="63">
        <v>20</v>
      </c>
      <c r="S436" s="167">
        <v>145</v>
      </c>
    </row>
    <row r="437" spans="1:19" s="93" customFormat="1" ht="56.25">
      <c r="A437" s="168"/>
      <c r="B437" s="206"/>
      <c r="C437" s="24" t="s">
        <v>361</v>
      </c>
      <c r="D437" s="118" t="s">
        <v>362</v>
      </c>
      <c r="E437" s="91">
        <f>F437+G437</f>
        <v>500</v>
      </c>
      <c r="F437" s="63">
        <f t="shared" si="134"/>
        <v>190</v>
      </c>
      <c r="G437" s="63">
        <f t="shared" si="135"/>
        <v>310</v>
      </c>
      <c r="H437" s="62">
        <f t="shared" si="136"/>
        <v>140</v>
      </c>
      <c r="I437" s="63">
        <v>55</v>
      </c>
      <c r="J437" s="63">
        <v>85</v>
      </c>
      <c r="K437" s="62">
        <v>110</v>
      </c>
      <c r="L437" s="63">
        <v>40</v>
      </c>
      <c r="M437" s="63">
        <v>70</v>
      </c>
      <c r="N437" s="62">
        <v>110</v>
      </c>
      <c r="O437" s="63">
        <v>40</v>
      </c>
      <c r="P437" s="63">
        <v>70</v>
      </c>
      <c r="Q437" s="62">
        <v>140</v>
      </c>
      <c r="R437" s="63">
        <v>55</v>
      </c>
      <c r="S437" s="167">
        <v>85</v>
      </c>
    </row>
    <row r="438" spans="1:19" s="93" customFormat="1" ht="37.5">
      <c r="A438" s="168">
        <v>40</v>
      </c>
      <c r="B438" s="206">
        <v>37</v>
      </c>
      <c r="C438" s="183"/>
      <c r="D438" s="105" t="s">
        <v>56</v>
      </c>
      <c r="E438" s="91">
        <f>SUM(E439:E450)</f>
        <v>11000</v>
      </c>
      <c r="F438" s="91">
        <f aca="true" t="shared" si="137" ref="F438:S438">SUM(F439:F450)</f>
        <v>3810</v>
      </c>
      <c r="G438" s="91">
        <f t="shared" si="137"/>
        <v>7190</v>
      </c>
      <c r="H438" s="91">
        <f t="shared" si="137"/>
        <v>2750</v>
      </c>
      <c r="I438" s="91">
        <f t="shared" si="137"/>
        <v>953</v>
      </c>
      <c r="J438" s="91">
        <f t="shared" si="137"/>
        <v>1797</v>
      </c>
      <c r="K438" s="91">
        <f t="shared" si="137"/>
        <v>2750</v>
      </c>
      <c r="L438" s="91">
        <f t="shared" si="137"/>
        <v>953</v>
      </c>
      <c r="M438" s="91">
        <f t="shared" si="137"/>
        <v>1797</v>
      </c>
      <c r="N438" s="91">
        <f t="shared" si="137"/>
        <v>2750</v>
      </c>
      <c r="O438" s="91">
        <f t="shared" si="137"/>
        <v>952</v>
      </c>
      <c r="P438" s="91">
        <f t="shared" si="137"/>
        <v>1798</v>
      </c>
      <c r="Q438" s="91">
        <f t="shared" si="137"/>
        <v>2750</v>
      </c>
      <c r="R438" s="91">
        <f t="shared" si="137"/>
        <v>952</v>
      </c>
      <c r="S438" s="165">
        <f t="shared" si="137"/>
        <v>1798</v>
      </c>
    </row>
    <row r="439" spans="1:19" s="93" customFormat="1" ht="37.5">
      <c r="A439" s="168"/>
      <c r="B439" s="206"/>
      <c r="C439" s="144" t="s">
        <v>329</v>
      </c>
      <c r="D439" s="112" t="s">
        <v>330</v>
      </c>
      <c r="E439" s="91">
        <f aca="true" t="shared" si="138" ref="E439:E450">F439+G439</f>
        <v>1200</v>
      </c>
      <c r="F439" s="63">
        <f aca="true" t="shared" si="139" ref="F439:F450">I439+L439+O439+R439</f>
        <v>437</v>
      </c>
      <c r="G439" s="63">
        <f aca="true" t="shared" si="140" ref="G439:G450">J439+M439+P439+S439</f>
        <v>763</v>
      </c>
      <c r="H439" s="62">
        <f aca="true" t="shared" si="141" ref="H439:H450">I439+J439</f>
        <v>300</v>
      </c>
      <c r="I439" s="63">
        <v>109</v>
      </c>
      <c r="J439" s="63">
        <v>191</v>
      </c>
      <c r="K439" s="62">
        <f>L439+M439</f>
        <v>300</v>
      </c>
      <c r="L439" s="63">
        <v>110</v>
      </c>
      <c r="M439" s="63">
        <v>190</v>
      </c>
      <c r="N439" s="62">
        <f>O439+P439</f>
        <v>300</v>
      </c>
      <c r="O439" s="63">
        <v>109</v>
      </c>
      <c r="P439" s="63">
        <v>191</v>
      </c>
      <c r="Q439" s="62">
        <f>R439+S439</f>
        <v>300</v>
      </c>
      <c r="R439" s="63">
        <v>109</v>
      </c>
      <c r="S439" s="167">
        <v>191</v>
      </c>
    </row>
    <row r="440" spans="1:19" s="93" customFormat="1" ht="37.5">
      <c r="A440" s="168"/>
      <c r="B440" s="206"/>
      <c r="C440" s="182" t="s">
        <v>331</v>
      </c>
      <c r="D440" s="113" t="s">
        <v>332</v>
      </c>
      <c r="E440" s="91">
        <f t="shared" si="138"/>
        <v>300</v>
      </c>
      <c r="F440" s="63">
        <f t="shared" si="139"/>
        <v>109</v>
      </c>
      <c r="G440" s="63">
        <f t="shared" si="140"/>
        <v>191</v>
      </c>
      <c r="H440" s="62">
        <f t="shared" si="141"/>
        <v>75</v>
      </c>
      <c r="I440" s="63">
        <v>27</v>
      </c>
      <c r="J440" s="63">
        <v>48</v>
      </c>
      <c r="K440" s="62">
        <f aca="true" t="shared" si="142" ref="K440:K472">L440+M440</f>
        <v>75</v>
      </c>
      <c r="L440" s="63">
        <v>28</v>
      </c>
      <c r="M440" s="63">
        <v>47</v>
      </c>
      <c r="N440" s="62">
        <f aca="true" t="shared" si="143" ref="N440:N472">O440+P440</f>
        <v>75</v>
      </c>
      <c r="O440" s="63">
        <v>27</v>
      </c>
      <c r="P440" s="63">
        <v>48</v>
      </c>
      <c r="Q440" s="62">
        <f aca="true" t="shared" si="144" ref="Q440:Q472">R440+S440</f>
        <v>75</v>
      </c>
      <c r="R440" s="63">
        <v>27</v>
      </c>
      <c r="S440" s="167">
        <v>48</v>
      </c>
    </row>
    <row r="441" spans="1:19" s="93" customFormat="1" ht="37.5">
      <c r="A441" s="168"/>
      <c r="B441" s="206"/>
      <c r="C441" s="141" t="s">
        <v>305</v>
      </c>
      <c r="D441" s="125" t="s">
        <v>306</v>
      </c>
      <c r="E441" s="91">
        <f t="shared" si="138"/>
        <v>1500</v>
      </c>
      <c r="F441" s="63">
        <f t="shared" si="139"/>
        <v>500</v>
      </c>
      <c r="G441" s="63">
        <f t="shared" si="140"/>
        <v>1000</v>
      </c>
      <c r="H441" s="62">
        <f t="shared" si="141"/>
        <v>375</v>
      </c>
      <c r="I441" s="63">
        <v>125</v>
      </c>
      <c r="J441" s="63">
        <v>250</v>
      </c>
      <c r="K441" s="62">
        <f t="shared" si="142"/>
        <v>375</v>
      </c>
      <c r="L441" s="63">
        <v>125</v>
      </c>
      <c r="M441" s="63">
        <v>250</v>
      </c>
      <c r="N441" s="62">
        <f t="shared" si="143"/>
        <v>375</v>
      </c>
      <c r="O441" s="63">
        <v>125</v>
      </c>
      <c r="P441" s="63">
        <v>250</v>
      </c>
      <c r="Q441" s="62">
        <f t="shared" si="144"/>
        <v>375</v>
      </c>
      <c r="R441" s="63">
        <v>125</v>
      </c>
      <c r="S441" s="167">
        <v>250</v>
      </c>
    </row>
    <row r="442" spans="1:19" s="93" customFormat="1" ht="37.5">
      <c r="A442" s="168"/>
      <c r="B442" s="206"/>
      <c r="C442" s="141" t="s">
        <v>275</v>
      </c>
      <c r="D442" s="125" t="s">
        <v>276</v>
      </c>
      <c r="E442" s="91">
        <f t="shared" si="138"/>
        <v>800</v>
      </c>
      <c r="F442" s="63">
        <f t="shared" si="139"/>
        <v>268</v>
      </c>
      <c r="G442" s="63">
        <f t="shared" si="140"/>
        <v>532</v>
      </c>
      <c r="H442" s="62">
        <f t="shared" si="141"/>
        <v>200</v>
      </c>
      <c r="I442" s="63">
        <v>67</v>
      </c>
      <c r="J442" s="63">
        <v>133</v>
      </c>
      <c r="K442" s="62">
        <f t="shared" si="142"/>
        <v>200</v>
      </c>
      <c r="L442" s="63">
        <v>67</v>
      </c>
      <c r="M442" s="63">
        <v>133</v>
      </c>
      <c r="N442" s="62">
        <f t="shared" si="143"/>
        <v>200</v>
      </c>
      <c r="O442" s="63">
        <v>67</v>
      </c>
      <c r="P442" s="63">
        <v>133</v>
      </c>
      <c r="Q442" s="62">
        <f t="shared" si="144"/>
        <v>200</v>
      </c>
      <c r="R442" s="63">
        <v>67</v>
      </c>
      <c r="S442" s="167">
        <v>133</v>
      </c>
    </row>
    <row r="443" spans="1:19" s="93" customFormat="1" ht="37.5">
      <c r="A443" s="168"/>
      <c r="B443" s="206"/>
      <c r="C443" s="141" t="s">
        <v>321</v>
      </c>
      <c r="D443" s="125" t="s">
        <v>322</v>
      </c>
      <c r="E443" s="91">
        <f t="shared" si="138"/>
        <v>600</v>
      </c>
      <c r="F443" s="63">
        <f t="shared" si="139"/>
        <v>200</v>
      </c>
      <c r="G443" s="63">
        <f t="shared" si="140"/>
        <v>400</v>
      </c>
      <c r="H443" s="62">
        <f t="shared" si="141"/>
        <v>150</v>
      </c>
      <c r="I443" s="63">
        <v>50</v>
      </c>
      <c r="J443" s="63">
        <v>100</v>
      </c>
      <c r="K443" s="62">
        <f t="shared" si="142"/>
        <v>150</v>
      </c>
      <c r="L443" s="63">
        <v>50</v>
      </c>
      <c r="M443" s="63">
        <v>100</v>
      </c>
      <c r="N443" s="62">
        <f t="shared" si="143"/>
        <v>150</v>
      </c>
      <c r="O443" s="63">
        <v>50</v>
      </c>
      <c r="P443" s="63">
        <v>100</v>
      </c>
      <c r="Q443" s="62">
        <f t="shared" si="144"/>
        <v>150</v>
      </c>
      <c r="R443" s="63">
        <v>50</v>
      </c>
      <c r="S443" s="167">
        <v>100</v>
      </c>
    </row>
    <row r="444" spans="1:19" s="93" customFormat="1" ht="37.5">
      <c r="A444" s="168"/>
      <c r="B444" s="206"/>
      <c r="C444" s="141" t="s">
        <v>289</v>
      </c>
      <c r="D444" s="125" t="s">
        <v>290</v>
      </c>
      <c r="E444" s="91">
        <f t="shared" si="138"/>
        <v>500</v>
      </c>
      <c r="F444" s="63">
        <f t="shared" si="139"/>
        <v>170</v>
      </c>
      <c r="G444" s="63">
        <f t="shared" si="140"/>
        <v>330</v>
      </c>
      <c r="H444" s="62">
        <f t="shared" si="141"/>
        <v>125</v>
      </c>
      <c r="I444" s="63">
        <v>42</v>
      </c>
      <c r="J444" s="63">
        <v>83</v>
      </c>
      <c r="K444" s="62">
        <f t="shared" si="142"/>
        <v>125</v>
      </c>
      <c r="L444" s="63">
        <v>43</v>
      </c>
      <c r="M444" s="63">
        <v>82</v>
      </c>
      <c r="N444" s="62">
        <f t="shared" si="143"/>
        <v>125</v>
      </c>
      <c r="O444" s="63">
        <v>42</v>
      </c>
      <c r="P444" s="63">
        <v>83</v>
      </c>
      <c r="Q444" s="62">
        <f t="shared" si="144"/>
        <v>125</v>
      </c>
      <c r="R444" s="63">
        <v>43</v>
      </c>
      <c r="S444" s="167">
        <v>82</v>
      </c>
    </row>
    <row r="445" spans="1:19" s="93" customFormat="1" ht="93.75">
      <c r="A445" s="168"/>
      <c r="B445" s="206"/>
      <c r="C445" s="141" t="s">
        <v>291</v>
      </c>
      <c r="D445" s="125" t="s">
        <v>292</v>
      </c>
      <c r="E445" s="91">
        <f t="shared" si="138"/>
        <v>1400</v>
      </c>
      <c r="F445" s="63">
        <f t="shared" si="139"/>
        <v>470</v>
      </c>
      <c r="G445" s="63">
        <f t="shared" si="140"/>
        <v>930</v>
      </c>
      <c r="H445" s="62">
        <f t="shared" si="141"/>
        <v>350</v>
      </c>
      <c r="I445" s="63">
        <v>118</v>
      </c>
      <c r="J445" s="63">
        <v>232</v>
      </c>
      <c r="K445" s="62">
        <f t="shared" si="142"/>
        <v>350</v>
      </c>
      <c r="L445" s="63">
        <v>117</v>
      </c>
      <c r="M445" s="63">
        <v>233</v>
      </c>
      <c r="N445" s="62">
        <f t="shared" si="143"/>
        <v>350</v>
      </c>
      <c r="O445" s="63">
        <v>118</v>
      </c>
      <c r="P445" s="63">
        <v>232</v>
      </c>
      <c r="Q445" s="62">
        <f t="shared" si="144"/>
        <v>350</v>
      </c>
      <c r="R445" s="63">
        <v>117</v>
      </c>
      <c r="S445" s="167">
        <v>233</v>
      </c>
    </row>
    <row r="446" spans="1:19" s="93" customFormat="1" ht="37.5">
      <c r="A446" s="168"/>
      <c r="B446" s="206"/>
      <c r="C446" s="141" t="s">
        <v>293</v>
      </c>
      <c r="D446" s="125" t="s">
        <v>294</v>
      </c>
      <c r="E446" s="91">
        <f t="shared" si="138"/>
        <v>800</v>
      </c>
      <c r="F446" s="63">
        <f t="shared" si="139"/>
        <v>334</v>
      </c>
      <c r="G446" s="63">
        <f t="shared" si="140"/>
        <v>466</v>
      </c>
      <c r="H446" s="62">
        <f t="shared" si="141"/>
        <v>200</v>
      </c>
      <c r="I446" s="63">
        <v>84</v>
      </c>
      <c r="J446" s="63">
        <v>116</v>
      </c>
      <c r="K446" s="62">
        <f t="shared" si="142"/>
        <v>200</v>
      </c>
      <c r="L446" s="63">
        <v>83</v>
      </c>
      <c r="M446" s="63">
        <v>117</v>
      </c>
      <c r="N446" s="62">
        <f t="shared" si="143"/>
        <v>200</v>
      </c>
      <c r="O446" s="63">
        <v>83</v>
      </c>
      <c r="P446" s="63">
        <v>117</v>
      </c>
      <c r="Q446" s="62">
        <f t="shared" si="144"/>
        <v>200</v>
      </c>
      <c r="R446" s="63">
        <v>84</v>
      </c>
      <c r="S446" s="167">
        <v>116</v>
      </c>
    </row>
    <row r="447" spans="1:19" s="93" customFormat="1" ht="56.25">
      <c r="A447" s="168"/>
      <c r="B447" s="206"/>
      <c r="C447" s="141" t="s">
        <v>295</v>
      </c>
      <c r="D447" s="125" t="s">
        <v>296</v>
      </c>
      <c r="E447" s="91">
        <f t="shared" si="138"/>
        <v>1000</v>
      </c>
      <c r="F447" s="63">
        <f t="shared" si="139"/>
        <v>334</v>
      </c>
      <c r="G447" s="63">
        <f t="shared" si="140"/>
        <v>666</v>
      </c>
      <c r="H447" s="62">
        <f t="shared" si="141"/>
        <v>250</v>
      </c>
      <c r="I447" s="63">
        <v>84</v>
      </c>
      <c r="J447" s="63">
        <v>166</v>
      </c>
      <c r="K447" s="62">
        <f t="shared" si="142"/>
        <v>250</v>
      </c>
      <c r="L447" s="63">
        <v>83</v>
      </c>
      <c r="M447" s="63">
        <v>167</v>
      </c>
      <c r="N447" s="62">
        <f t="shared" si="143"/>
        <v>250</v>
      </c>
      <c r="O447" s="63">
        <v>84</v>
      </c>
      <c r="P447" s="63">
        <v>166</v>
      </c>
      <c r="Q447" s="62">
        <f t="shared" si="144"/>
        <v>250</v>
      </c>
      <c r="R447" s="63">
        <v>83</v>
      </c>
      <c r="S447" s="167">
        <v>167</v>
      </c>
    </row>
    <row r="448" spans="1:19" s="93" customFormat="1" ht="37.5">
      <c r="A448" s="168"/>
      <c r="B448" s="206"/>
      <c r="C448" s="141" t="s">
        <v>297</v>
      </c>
      <c r="D448" s="125" t="s">
        <v>298</v>
      </c>
      <c r="E448" s="91">
        <f t="shared" si="138"/>
        <v>800</v>
      </c>
      <c r="F448" s="63">
        <f t="shared" si="139"/>
        <v>280</v>
      </c>
      <c r="G448" s="63">
        <f t="shared" si="140"/>
        <v>520</v>
      </c>
      <c r="H448" s="62">
        <f t="shared" si="141"/>
        <v>200</v>
      </c>
      <c r="I448" s="63">
        <v>70</v>
      </c>
      <c r="J448" s="63">
        <v>130</v>
      </c>
      <c r="K448" s="62">
        <f t="shared" si="142"/>
        <v>200</v>
      </c>
      <c r="L448" s="63">
        <v>70</v>
      </c>
      <c r="M448" s="63">
        <v>130</v>
      </c>
      <c r="N448" s="62">
        <f t="shared" si="143"/>
        <v>200</v>
      </c>
      <c r="O448" s="63">
        <v>70</v>
      </c>
      <c r="P448" s="63">
        <v>130</v>
      </c>
      <c r="Q448" s="62">
        <f t="shared" si="144"/>
        <v>200</v>
      </c>
      <c r="R448" s="63">
        <v>70</v>
      </c>
      <c r="S448" s="167">
        <v>130</v>
      </c>
    </row>
    <row r="449" spans="1:19" s="93" customFormat="1" ht="37.5">
      <c r="A449" s="168"/>
      <c r="B449" s="206"/>
      <c r="C449" s="141" t="s">
        <v>299</v>
      </c>
      <c r="D449" s="125" t="s">
        <v>300</v>
      </c>
      <c r="E449" s="91">
        <f t="shared" si="138"/>
        <v>100</v>
      </c>
      <c r="F449" s="63">
        <f t="shared" si="139"/>
        <v>40</v>
      </c>
      <c r="G449" s="63">
        <f t="shared" si="140"/>
        <v>60</v>
      </c>
      <c r="H449" s="62">
        <f t="shared" si="141"/>
        <v>25</v>
      </c>
      <c r="I449" s="63">
        <v>10</v>
      </c>
      <c r="J449" s="63">
        <v>15</v>
      </c>
      <c r="K449" s="62">
        <f t="shared" si="142"/>
        <v>25</v>
      </c>
      <c r="L449" s="63">
        <v>10</v>
      </c>
      <c r="M449" s="63">
        <v>15</v>
      </c>
      <c r="N449" s="62">
        <f t="shared" si="143"/>
        <v>25</v>
      </c>
      <c r="O449" s="63">
        <v>10</v>
      </c>
      <c r="P449" s="63">
        <v>15</v>
      </c>
      <c r="Q449" s="62">
        <f t="shared" si="144"/>
        <v>25</v>
      </c>
      <c r="R449" s="63">
        <v>10</v>
      </c>
      <c r="S449" s="167">
        <v>15</v>
      </c>
    </row>
    <row r="450" spans="1:19" s="93" customFormat="1" ht="37.5">
      <c r="A450" s="168"/>
      <c r="B450" s="206"/>
      <c r="C450" s="141" t="s">
        <v>336</v>
      </c>
      <c r="D450" s="125" t="s">
        <v>337</v>
      </c>
      <c r="E450" s="91">
        <f t="shared" si="138"/>
        <v>2000</v>
      </c>
      <c r="F450" s="63">
        <f t="shared" si="139"/>
        <v>668</v>
      </c>
      <c r="G450" s="63">
        <f t="shared" si="140"/>
        <v>1332</v>
      </c>
      <c r="H450" s="62">
        <f t="shared" si="141"/>
        <v>500</v>
      </c>
      <c r="I450" s="63">
        <v>167</v>
      </c>
      <c r="J450" s="63">
        <v>333</v>
      </c>
      <c r="K450" s="62">
        <f t="shared" si="142"/>
        <v>500</v>
      </c>
      <c r="L450" s="63">
        <v>167</v>
      </c>
      <c r="M450" s="63">
        <v>333</v>
      </c>
      <c r="N450" s="62">
        <f t="shared" si="143"/>
        <v>500</v>
      </c>
      <c r="O450" s="63">
        <v>167</v>
      </c>
      <c r="P450" s="63">
        <v>333</v>
      </c>
      <c r="Q450" s="62">
        <f t="shared" si="144"/>
        <v>500</v>
      </c>
      <c r="R450" s="63">
        <v>167</v>
      </c>
      <c r="S450" s="167">
        <v>333</v>
      </c>
    </row>
    <row r="451" spans="1:19" s="93" customFormat="1" ht="37.5">
      <c r="A451" s="168">
        <v>41</v>
      </c>
      <c r="B451" s="206">
        <v>38</v>
      </c>
      <c r="C451" s="90"/>
      <c r="D451" s="105" t="s">
        <v>57</v>
      </c>
      <c r="E451" s="91">
        <f>SUM(E452:E472)</f>
        <v>69820</v>
      </c>
      <c r="F451" s="91">
        <f aca="true" t="shared" si="145" ref="F451:S451">SUM(F452:F472)</f>
        <v>23202</v>
      </c>
      <c r="G451" s="91">
        <f t="shared" si="145"/>
        <v>46618</v>
      </c>
      <c r="H451" s="91">
        <f t="shared" si="145"/>
        <v>18110</v>
      </c>
      <c r="I451" s="91">
        <f t="shared" si="145"/>
        <v>6024.75</v>
      </c>
      <c r="J451" s="91">
        <f t="shared" si="145"/>
        <v>12085.249999999998</v>
      </c>
      <c r="K451" s="91">
        <f t="shared" si="145"/>
        <v>16155</v>
      </c>
      <c r="L451" s="91">
        <f t="shared" si="145"/>
        <v>5355.500000000001</v>
      </c>
      <c r="M451" s="91">
        <f t="shared" si="145"/>
        <v>10799.5</v>
      </c>
      <c r="N451" s="91">
        <f t="shared" si="145"/>
        <v>16155</v>
      </c>
      <c r="O451" s="91">
        <f t="shared" si="145"/>
        <v>5355.500000000001</v>
      </c>
      <c r="P451" s="91">
        <f t="shared" si="145"/>
        <v>10799.5</v>
      </c>
      <c r="Q451" s="91">
        <f t="shared" si="145"/>
        <v>19400</v>
      </c>
      <c r="R451" s="91">
        <f t="shared" si="145"/>
        <v>6466.250000000001</v>
      </c>
      <c r="S451" s="165">
        <f t="shared" si="145"/>
        <v>12933.75</v>
      </c>
    </row>
    <row r="452" spans="1:19" s="93" customFormat="1" ht="37.5">
      <c r="A452" s="168"/>
      <c r="B452" s="206"/>
      <c r="C452" s="144" t="s">
        <v>329</v>
      </c>
      <c r="D452" s="112" t="s">
        <v>330</v>
      </c>
      <c r="E452" s="91">
        <f aca="true" t="shared" si="146" ref="E452:E526">F452+G452</f>
        <v>4500</v>
      </c>
      <c r="F452" s="63">
        <f aca="true" t="shared" si="147" ref="F452:F526">I452+L452+O452+R452</f>
        <v>900</v>
      </c>
      <c r="G452" s="63">
        <f aca="true" t="shared" si="148" ref="G452:G526">J452+M452+P452+S452</f>
        <v>3600</v>
      </c>
      <c r="H452" s="62">
        <f aca="true" t="shared" si="149" ref="H452:H526">I452+J452</f>
        <v>1125</v>
      </c>
      <c r="I452" s="63">
        <v>225</v>
      </c>
      <c r="J452" s="63">
        <v>900</v>
      </c>
      <c r="K452" s="62">
        <f t="shared" si="142"/>
        <v>1125</v>
      </c>
      <c r="L452" s="63">
        <v>225</v>
      </c>
      <c r="M452" s="63">
        <v>900</v>
      </c>
      <c r="N452" s="62">
        <f t="shared" si="143"/>
        <v>1125</v>
      </c>
      <c r="O452" s="63">
        <v>225</v>
      </c>
      <c r="P452" s="63">
        <v>900</v>
      </c>
      <c r="Q452" s="62">
        <f t="shared" si="144"/>
        <v>1125</v>
      </c>
      <c r="R452" s="63">
        <v>225</v>
      </c>
      <c r="S452" s="167">
        <v>900</v>
      </c>
    </row>
    <row r="453" spans="1:19" s="93" customFormat="1" ht="37.5">
      <c r="A453" s="168"/>
      <c r="B453" s="206"/>
      <c r="C453" s="182" t="s">
        <v>331</v>
      </c>
      <c r="D453" s="113" t="s">
        <v>332</v>
      </c>
      <c r="E453" s="91">
        <f t="shared" si="146"/>
        <v>400</v>
      </c>
      <c r="F453" s="63">
        <f t="shared" si="147"/>
        <v>80</v>
      </c>
      <c r="G453" s="63">
        <f t="shared" si="148"/>
        <v>320</v>
      </c>
      <c r="H453" s="62">
        <f t="shared" si="149"/>
        <v>100</v>
      </c>
      <c r="I453" s="63">
        <v>20</v>
      </c>
      <c r="J453" s="63">
        <v>80</v>
      </c>
      <c r="K453" s="62">
        <f t="shared" si="142"/>
        <v>100</v>
      </c>
      <c r="L453" s="63">
        <v>20</v>
      </c>
      <c r="M453" s="63">
        <v>80</v>
      </c>
      <c r="N453" s="62">
        <f t="shared" si="143"/>
        <v>100</v>
      </c>
      <c r="O453" s="63">
        <v>20</v>
      </c>
      <c r="P453" s="63">
        <v>80</v>
      </c>
      <c r="Q453" s="62">
        <f t="shared" si="144"/>
        <v>100</v>
      </c>
      <c r="R453" s="63">
        <v>20</v>
      </c>
      <c r="S453" s="167">
        <v>80</v>
      </c>
    </row>
    <row r="454" spans="1:19" s="93" customFormat="1" ht="56.25">
      <c r="A454" s="168"/>
      <c r="B454" s="206"/>
      <c r="C454" s="144" t="s">
        <v>333</v>
      </c>
      <c r="D454" s="129" t="s">
        <v>334</v>
      </c>
      <c r="E454" s="91">
        <f t="shared" si="146"/>
        <v>440</v>
      </c>
      <c r="F454" s="63">
        <f t="shared" si="147"/>
        <v>154</v>
      </c>
      <c r="G454" s="63">
        <f t="shared" si="148"/>
        <v>286</v>
      </c>
      <c r="H454" s="62">
        <f t="shared" si="149"/>
        <v>120</v>
      </c>
      <c r="I454" s="63">
        <v>42</v>
      </c>
      <c r="J454" s="63">
        <v>78</v>
      </c>
      <c r="K454" s="62">
        <f t="shared" si="142"/>
        <v>100</v>
      </c>
      <c r="L454" s="63">
        <v>35</v>
      </c>
      <c r="M454" s="63">
        <v>65</v>
      </c>
      <c r="N454" s="62">
        <f t="shared" si="143"/>
        <v>100</v>
      </c>
      <c r="O454" s="63">
        <v>35</v>
      </c>
      <c r="P454" s="63">
        <v>65</v>
      </c>
      <c r="Q454" s="62">
        <f t="shared" si="144"/>
        <v>120</v>
      </c>
      <c r="R454" s="63">
        <v>42</v>
      </c>
      <c r="S454" s="167">
        <v>78</v>
      </c>
    </row>
    <row r="455" spans="1:19" s="93" customFormat="1" ht="37.5">
      <c r="A455" s="168"/>
      <c r="B455" s="206"/>
      <c r="C455" s="142" t="s">
        <v>259</v>
      </c>
      <c r="D455" s="125" t="s">
        <v>260</v>
      </c>
      <c r="E455" s="91">
        <f t="shared" si="146"/>
        <v>400</v>
      </c>
      <c r="F455" s="63">
        <f t="shared" si="147"/>
        <v>139.99999999999997</v>
      </c>
      <c r="G455" s="63">
        <f t="shared" si="148"/>
        <v>260</v>
      </c>
      <c r="H455" s="62">
        <f t="shared" si="149"/>
        <v>104</v>
      </c>
      <c r="I455" s="63">
        <v>36.4</v>
      </c>
      <c r="J455" s="63">
        <v>67.6</v>
      </c>
      <c r="K455" s="62">
        <f t="shared" si="142"/>
        <v>92</v>
      </c>
      <c r="L455" s="63">
        <v>32.199999999999996</v>
      </c>
      <c r="M455" s="63">
        <v>59.800000000000004</v>
      </c>
      <c r="N455" s="62">
        <f t="shared" si="143"/>
        <v>92</v>
      </c>
      <c r="O455" s="63">
        <v>32.199999999999996</v>
      </c>
      <c r="P455" s="63">
        <v>59.800000000000004</v>
      </c>
      <c r="Q455" s="62">
        <f t="shared" si="144"/>
        <v>112</v>
      </c>
      <c r="R455" s="63">
        <v>39.199999999999996</v>
      </c>
      <c r="S455" s="167">
        <v>72.80000000000001</v>
      </c>
    </row>
    <row r="456" spans="1:19" s="93" customFormat="1" ht="37.5">
      <c r="A456" s="168"/>
      <c r="B456" s="206"/>
      <c r="C456" s="142" t="s">
        <v>261</v>
      </c>
      <c r="D456" s="125" t="s">
        <v>262</v>
      </c>
      <c r="E456" s="91">
        <f t="shared" si="146"/>
        <v>80</v>
      </c>
      <c r="F456" s="63">
        <f t="shared" si="147"/>
        <v>28</v>
      </c>
      <c r="G456" s="63">
        <f t="shared" si="148"/>
        <v>52</v>
      </c>
      <c r="H456" s="62">
        <f t="shared" si="149"/>
        <v>21</v>
      </c>
      <c r="I456" s="63">
        <v>7.35</v>
      </c>
      <c r="J456" s="63">
        <v>13.65</v>
      </c>
      <c r="K456" s="62">
        <f t="shared" si="142"/>
        <v>18</v>
      </c>
      <c r="L456" s="63">
        <v>6.3</v>
      </c>
      <c r="M456" s="63">
        <v>11.7</v>
      </c>
      <c r="N456" s="62">
        <f t="shared" si="143"/>
        <v>18</v>
      </c>
      <c r="O456" s="63">
        <v>6.3</v>
      </c>
      <c r="P456" s="63">
        <v>11.7</v>
      </c>
      <c r="Q456" s="62">
        <f t="shared" si="144"/>
        <v>23</v>
      </c>
      <c r="R456" s="63">
        <v>8.049999999999999</v>
      </c>
      <c r="S456" s="167">
        <v>14.950000000000001</v>
      </c>
    </row>
    <row r="457" spans="1:19" s="93" customFormat="1" ht="37.5">
      <c r="A457" s="168"/>
      <c r="B457" s="206"/>
      <c r="C457" s="141" t="s">
        <v>269</v>
      </c>
      <c r="D457" s="125" t="s">
        <v>270</v>
      </c>
      <c r="E457" s="91">
        <f t="shared" si="146"/>
        <v>100</v>
      </c>
      <c r="F457" s="63">
        <f t="shared" si="147"/>
        <v>34.99999999999999</v>
      </c>
      <c r="G457" s="63">
        <f t="shared" si="148"/>
        <v>65</v>
      </c>
      <c r="H457" s="62">
        <f t="shared" si="149"/>
        <v>26</v>
      </c>
      <c r="I457" s="63">
        <v>9.1</v>
      </c>
      <c r="J457" s="63">
        <v>16.9</v>
      </c>
      <c r="K457" s="62">
        <f t="shared" si="142"/>
        <v>23</v>
      </c>
      <c r="L457" s="63">
        <v>8.049999999999999</v>
      </c>
      <c r="M457" s="63">
        <v>14.950000000000001</v>
      </c>
      <c r="N457" s="62">
        <f t="shared" si="143"/>
        <v>23</v>
      </c>
      <c r="O457" s="63">
        <v>8.049999999999999</v>
      </c>
      <c r="P457" s="63">
        <v>14.950000000000001</v>
      </c>
      <c r="Q457" s="62">
        <f t="shared" si="144"/>
        <v>28</v>
      </c>
      <c r="R457" s="63">
        <v>9.799999999999999</v>
      </c>
      <c r="S457" s="167">
        <v>18.200000000000003</v>
      </c>
    </row>
    <row r="458" spans="1:19" s="93" customFormat="1" ht="37.5">
      <c r="A458" s="168"/>
      <c r="B458" s="206"/>
      <c r="C458" s="141" t="s">
        <v>305</v>
      </c>
      <c r="D458" s="125" t="s">
        <v>306</v>
      </c>
      <c r="E458" s="91">
        <f t="shared" si="146"/>
        <v>5000</v>
      </c>
      <c r="F458" s="63">
        <f t="shared" si="147"/>
        <v>1250</v>
      </c>
      <c r="G458" s="63">
        <f t="shared" si="148"/>
        <v>3750</v>
      </c>
      <c r="H458" s="62">
        <f t="shared" si="149"/>
        <v>1300</v>
      </c>
      <c r="I458" s="63">
        <v>325</v>
      </c>
      <c r="J458" s="63">
        <v>975</v>
      </c>
      <c r="K458" s="62">
        <f t="shared" si="142"/>
        <v>1150</v>
      </c>
      <c r="L458" s="63">
        <v>287.5</v>
      </c>
      <c r="M458" s="63">
        <v>862.5</v>
      </c>
      <c r="N458" s="62">
        <f t="shared" si="143"/>
        <v>1150</v>
      </c>
      <c r="O458" s="63">
        <v>287.5</v>
      </c>
      <c r="P458" s="63">
        <v>862.5</v>
      </c>
      <c r="Q458" s="62">
        <f t="shared" si="144"/>
        <v>1400</v>
      </c>
      <c r="R458" s="63">
        <v>350</v>
      </c>
      <c r="S458" s="167">
        <v>1050</v>
      </c>
    </row>
    <row r="459" spans="1:19" s="93" customFormat="1" ht="37.5">
      <c r="A459" s="168"/>
      <c r="B459" s="206"/>
      <c r="C459" s="141" t="s">
        <v>275</v>
      </c>
      <c r="D459" s="125" t="s">
        <v>276</v>
      </c>
      <c r="E459" s="91">
        <f t="shared" si="146"/>
        <v>6000</v>
      </c>
      <c r="F459" s="63">
        <f t="shared" si="147"/>
        <v>2100</v>
      </c>
      <c r="G459" s="63">
        <f t="shared" si="148"/>
        <v>3900</v>
      </c>
      <c r="H459" s="62">
        <f t="shared" si="149"/>
        <v>1560</v>
      </c>
      <c r="I459" s="63">
        <v>546</v>
      </c>
      <c r="J459" s="63">
        <v>1014</v>
      </c>
      <c r="K459" s="62">
        <f t="shared" si="142"/>
        <v>1380</v>
      </c>
      <c r="L459" s="63">
        <v>482.99999999999994</v>
      </c>
      <c r="M459" s="63">
        <v>897</v>
      </c>
      <c r="N459" s="62">
        <f t="shared" si="143"/>
        <v>1380</v>
      </c>
      <c r="O459" s="63">
        <v>482.99999999999994</v>
      </c>
      <c r="P459" s="63">
        <v>897</v>
      </c>
      <c r="Q459" s="62">
        <f t="shared" si="144"/>
        <v>1680</v>
      </c>
      <c r="R459" s="63">
        <v>588</v>
      </c>
      <c r="S459" s="167">
        <v>1092</v>
      </c>
    </row>
    <row r="460" spans="1:19" s="93" customFormat="1" ht="56.25">
      <c r="A460" s="168"/>
      <c r="B460" s="206"/>
      <c r="C460" s="141" t="s">
        <v>277</v>
      </c>
      <c r="D460" s="125" t="s">
        <v>278</v>
      </c>
      <c r="E460" s="91">
        <f t="shared" si="146"/>
        <v>2000</v>
      </c>
      <c r="F460" s="63">
        <f t="shared" si="147"/>
        <v>700</v>
      </c>
      <c r="G460" s="63">
        <f t="shared" si="148"/>
        <v>1300</v>
      </c>
      <c r="H460" s="62">
        <f t="shared" si="149"/>
        <v>520</v>
      </c>
      <c r="I460" s="63">
        <v>182</v>
      </c>
      <c r="J460" s="63">
        <v>338</v>
      </c>
      <c r="K460" s="62">
        <f t="shared" si="142"/>
        <v>460</v>
      </c>
      <c r="L460" s="63">
        <v>161</v>
      </c>
      <c r="M460" s="63">
        <v>299</v>
      </c>
      <c r="N460" s="62">
        <f t="shared" si="143"/>
        <v>460</v>
      </c>
      <c r="O460" s="63">
        <v>161</v>
      </c>
      <c r="P460" s="63">
        <v>299</v>
      </c>
      <c r="Q460" s="62">
        <f t="shared" si="144"/>
        <v>560</v>
      </c>
      <c r="R460" s="63">
        <v>196</v>
      </c>
      <c r="S460" s="167">
        <v>364</v>
      </c>
    </row>
    <row r="461" spans="1:19" s="93" customFormat="1" ht="37.5">
      <c r="A461" s="168"/>
      <c r="B461" s="206"/>
      <c r="C461" s="141" t="s">
        <v>279</v>
      </c>
      <c r="D461" s="125" t="s">
        <v>280</v>
      </c>
      <c r="E461" s="91">
        <f t="shared" si="146"/>
        <v>1500</v>
      </c>
      <c r="F461" s="63">
        <f t="shared" si="147"/>
        <v>525</v>
      </c>
      <c r="G461" s="63">
        <f t="shared" si="148"/>
        <v>975</v>
      </c>
      <c r="H461" s="62">
        <f t="shared" si="149"/>
        <v>390</v>
      </c>
      <c r="I461" s="63">
        <v>136.5</v>
      </c>
      <c r="J461" s="63">
        <v>253.5</v>
      </c>
      <c r="K461" s="62">
        <f t="shared" si="142"/>
        <v>345</v>
      </c>
      <c r="L461" s="63">
        <v>120.74999999999999</v>
      </c>
      <c r="M461" s="63">
        <v>224.25</v>
      </c>
      <c r="N461" s="62">
        <f t="shared" si="143"/>
        <v>345</v>
      </c>
      <c r="O461" s="63">
        <v>120.74999999999999</v>
      </c>
      <c r="P461" s="63">
        <v>224.25</v>
      </c>
      <c r="Q461" s="62">
        <f t="shared" si="144"/>
        <v>420</v>
      </c>
      <c r="R461" s="63">
        <v>147</v>
      </c>
      <c r="S461" s="167">
        <v>273</v>
      </c>
    </row>
    <row r="462" spans="1:19" s="93" customFormat="1" ht="37.5">
      <c r="A462" s="168"/>
      <c r="B462" s="206"/>
      <c r="C462" s="141" t="s">
        <v>321</v>
      </c>
      <c r="D462" s="125" t="s">
        <v>322</v>
      </c>
      <c r="E462" s="91">
        <f t="shared" si="146"/>
        <v>3000</v>
      </c>
      <c r="F462" s="63">
        <f t="shared" si="147"/>
        <v>1050</v>
      </c>
      <c r="G462" s="63">
        <f t="shared" si="148"/>
        <v>1950</v>
      </c>
      <c r="H462" s="62">
        <f t="shared" si="149"/>
        <v>780</v>
      </c>
      <c r="I462" s="63">
        <v>273</v>
      </c>
      <c r="J462" s="63">
        <v>507</v>
      </c>
      <c r="K462" s="62">
        <f t="shared" si="142"/>
        <v>690</v>
      </c>
      <c r="L462" s="63">
        <v>241.49999999999997</v>
      </c>
      <c r="M462" s="63">
        <v>448.5</v>
      </c>
      <c r="N462" s="62">
        <f t="shared" si="143"/>
        <v>690</v>
      </c>
      <c r="O462" s="63">
        <v>241.49999999999997</v>
      </c>
      <c r="P462" s="63">
        <v>448.5</v>
      </c>
      <c r="Q462" s="62">
        <f t="shared" si="144"/>
        <v>840</v>
      </c>
      <c r="R462" s="63">
        <v>294</v>
      </c>
      <c r="S462" s="167">
        <v>546</v>
      </c>
    </row>
    <row r="463" spans="1:19" s="93" customFormat="1" ht="37.5">
      <c r="A463" s="168"/>
      <c r="B463" s="206"/>
      <c r="C463" s="141" t="s">
        <v>289</v>
      </c>
      <c r="D463" s="125" t="s">
        <v>290</v>
      </c>
      <c r="E463" s="91">
        <f t="shared" si="146"/>
        <v>1500</v>
      </c>
      <c r="F463" s="63">
        <f t="shared" si="147"/>
        <v>525</v>
      </c>
      <c r="G463" s="63">
        <f t="shared" si="148"/>
        <v>975</v>
      </c>
      <c r="H463" s="62">
        <f t="shared" si="149"/>
        <v>390</v>
      </c>
      <c r="I463" s="63">
        <v>136.5</v>
      </c>
      <c r="J463" s="63">
        <v>253.5</v>
      </c>
      <c r="K463" s="62">
        <f t="shared" si="142"/>
        <v>345</v>
      </c>
      <c r="L463" s="63">
        <v>120.74999999999999</v>
      </c>
      <c r="M463" s="63">
        <v>224.25</v>
      </c>
      <c r="N463" s="62">
        <f t="shared" si="143"/>
        <v>345</v>
      </c>
      <c r="O463" s="63">
        <v>120.74999999999999</v>
      </c>
      <c r="P463" s="63">
        <v>224.25</v>
      </c>
      <c r="Q463" s="62">
        <f t="shared" si="144"/>
        <v>420</v>
      </c>
      <c r="R463" s="63">
        <v>147</v>
      </c>
      <c r="S463" s="167">
        <v>273</v>
      </c>
    </row>
    <row r="464" spans="1:19" s="93" customFormat="1" ht="37.5">
      <c r="A464" s="168"/>
      <c r="B464" s="206"/>
      <c r="C464" s="141" t="s">
        <v>319</v>
      </c>
      <c r="D464" s="125" t="s">
        <v>320</v>
      </c>
      <c r="E464" s="91">
        <f t="shared" si="146"/>
        <v>1000</v>
      </c>
      <c r="F464" s="63">
        <f t="shared" si="147"/>
        <v>350</v>
      </c>
      <c r="G464" s="63">
        <f t="shared" si="148"/>
        <v>650</v>
      </c>
      <c r="H464" s="62">
        <f t="shared" si="149"/>
        <v>260</v>
      </c>
      <c r="I464" s="63">
        <v>91</v>
      </c>
      <c r="J464" s="63">
        <v>169</v>
      </c>
      <c r="K464" s="62">
        <f t="shared" si="142"/>
        <v>230</v>
      </c>
      <c r="L464" s="63">
        <v>80.5</v>
      </c>
      <c r="M464" s="63">
        <v>149.5</v>
      </c>
      <c r="N464" s="62">
        <f t="shared" si="143"/>
        <v>230</v>
      </c>
      <c r="O464" s="63">
        <v>80.5</v>
      </c>
      <c r="P464" s="63">
        <v>149.5</v>
      </c>
      <c r="Q464" s="62">
        <f t="shared" si="144"/>
        <v>280</v>
      </c>
      <c r="R464" s="63">
        <v>98</v>
      </c>
      <c r="S464" s="167">
        <v>182</v>
      </c>
    </row>
    <row r="465" spans="1:19" s="93" customFormat="1" ht="93.75">
      <c r="A465" s="168"/>
      <c r="B465" s="206"/>
      <c r="C465" s="141" t="s">
        <v>291</v>
      </c>
      <c r="D465" s="125" t="s">
        <v>292</v>
      </c>
      <c r="E465" s="91">
        <f t="shared" si="146"/>
        <v>10000</v>
      </c>
      <c r="F465" s="63">
        <f t="shared" si="147"/>
        <v>3500</v>
      </c>
      <c r="G465" s="63">
        <f t="shared" si="148"/>
        <v>6500</v>
      </c>
      <c r="H465" s="62">
        <f t="shared" si="149"/>
        <v>2600</v>
      </c>
      <c r="I465" s="63">
        <v>909.9999999999999</v>
      </c>
      <c r="J465" s="63">
        <v>1690</v>
      </c>
      <c r="K465" s="62">
        <f t="shared" si="142"/>
        <v>2300</v>
      </c>
      <c r="L465" s="63">
        <v>805</v>
      </c>
      <c r="M465" s="63">
        <v>1495</v>
      </c>
      <c r="N465" s="62">
        <f t="shared" si="143"/>
        <v>2300</v>
      </c>
      <c r="O465" s="63">
        <v>805</v>
      </c>
      <c r="P465" s="63">
        <v>1495</v>
      </c>
      <c r="Q465" s="62">
        <f t="shared" si="144"/>
        <v>2800</v>
      </c>
      <c r="R465" s="63">
        <v>979.9999999999999</v>
      </c>
      <c r="S465" s="167">
        <v>1820</v>
      </c>
    </row>
    <row r="466" spans="1:19" s="93" customFormat="1" ht="37.5">
      <c r="A466" s="168"/>
      <c r="B466" s="206"/>
      <c r="C466" s="141" t="s">
        <v>293</v>
      </c>
      <c r="D466" s="125" t="s">
        <v>294</v>
      </c>
      <c r="E466" s="91">
        <f t="shared" si="146"/>
        <v>6000</v>
      </c>
      <c r="F466" s="63">
        <f t="shared" si="147"/>
        <v>2100</v>
      </c>
      <c r="G466" s="63">
        <f t="shared" si="148"/>
        <v>3900</v>
      </c>
      <c r="H466" s="62">
        <f t="shared" si="149"/>
        <v>1560</v>
      </c>
      <c r="I466" s="63">
        <v>546</v>
      </c>
      <c r="J466" s="63">
        <v>1014</v>
      </c>
      <c r="K466" s="62">
        <f t="shared" si="142"/>
        <v>1380</v>
      </c>
      <c r="L466" s="63">
        <v>482.99999999999994</v>
      </c>
      <c r="M466" s="63">
        <v>897</v>
      </c>
      <c r="N466" s="62">
        <f t="shared" si="143"/>
        <v>1380</v>
      </c>
      <c r="O466" s="63">
        <v>482.99999999999994</v>
      </c>
      <c r="P466" s="63">
        <v>897</v>
      </c>
      <c r="Q466" s="62">
        <f t="shared" si="144"/>
        <v>1680</v>
      </c>
      <c r="R466" s="63">
        <v>588</v>
      </c>
      <c r="S466" s="167">
        <v>1092</v>
      </c>
    </row>
    <row r="467" spans="1:19" s="93" customFormat="1" ht="56.25">
      <c r="A467" s="168"/>
      <c r="B467" s="206"/>
      <c r="C467" s="141" t="s">
        <v>295</v>
      </c>
      <c r="D467" s="125" t="s">
        <v>296</v>
      </c>
      <c r="E467" s="91">
        <f t="shared" si="146"/>
        <v>800</v>
      </c>
      <c r="F467" s="63">
        <f t="shared" si="147"/>
        <v>279.99999999999994</v>
      </c>
      <c r="G467" s="63">
        <f t="shared" si="148"/>
        <v>520</v>
      </c>
      <c r="H467" s="62">
        <f t="shared" si="149"/>
        <v>208</v>
      </c>
      <c r="I467" s="63">
        <v>72.8</v>
      </c>
      <c r="J467" s="63">
        <v>135.2</v>
      </c>
      <c r="K467" s="62">
        <f t="shared" si="142"/>
        <v>184</v>
      </c>
      <c r="L467" s="63">
        <v>64.39999999999999</v>
      </c>
      <c r="M467" s="63">
        <v>119.60000000000001</v>
      </c>
      <c r="N467" s="62">
        <f t="shared" si="143"/>
        <v>184</v>
      </c>
      <c r="O467" s="63">
        <v>64.39999999999999</v>
      </c>
      <c r="P467" s="63">
        <v>119.60000000000001</v>
      </c>
      <c r="Q467" s="62">
        <f t="shared" si="144"/>
        <v>224</v>
      </c>
      <c r="R467" s="63">
        <v>78.39999999999999</v>
      </c>
      <c r="S467" s="167">
        <v>145.60000000000002</v>
      </c>
    </row>
    <row r="468" spans="1:19" s="93" customFormat="1" ht="37.5">
      <c r="A468" s="168"/>
      <c r="B468" s="206"/>
      <c r="C468" s="141" t="s">
        <v>297</v>
      </c>
      <c r="D468" s="125" t="s">
        <v>298</v>
      </c>
      <c r="E468" s="91">
        <f t="shared" si="146"/>
        <v>4000</v>
      </c>
      <c r="F468" s="63">
        <f t="shared" si="147"/>
        <v>1400</v>
      </c>
      <c r="G468" s="63">
        <f t="shared" si="148"/>
        <v>2600</v>
      </c>
      <c r="H468" s="62">
        <f t="shared" si="149"/>
        <v>1040</v>
      </c>
      <c r="I468" s="63">
        <v>364</v>
      </c>
      <c r="J468" s="63">
        <v>676</v>
      </c>
      <c r="K468" s="62">
        <f t="shared" si="142"/>
        <v>920</v>
      </c>
      <c r="L468" s="63">
        <v>322</v>
      </c>
      <c r="M468" s="63">
        <v>598</v>
      </c>
      <c r="N468" s="62">
        <f t="shared" si="143"/>
        <v>920</v>
      </c>
      <c r="O468" s="63">
        <v>322</v>
      </c>
      <c r="P468" s="63">
        <v>598</v>
      </c>
      <c r="Q468" s="62">
        <f t="shared" si="144"/>
        <v>1120</v>
      </c>
      <c r="R468" s="63">
        <v>392</v>
      </c>
      <c r="S468" s="167">
        <v>728</v>
      </c>
    </row>
    <row r="469" spans="1:19" s="93" customFormat="1" ht="37.5">
      <c r="A469" s="168"/>
      <c r="B469" s="206"/>
      <c r="C469" s="141" t="s">
        <v>299</v>
      </c>
      <c r="D469" s="125" t="s">
        <v>300</v>
      </c>
      <c r="E469" s="91">
        <f t="shared" si="146"/>
        <v>1000</v>
      </c>
      <c r="F469" s="63">
        <f t="shared" si="147"/>
        <v>350</v>
      </c>
      <c r="G469" s="63">
        <f t="shared" si="148"/>
        <v>650</v>
      </c>
      <c r="H469" s="62">
        <f t="shared" si="149"/>
        <v>260</v>
      </c>
      <c r="I469" s="63">
        <v>91</v>
      </c>
      <c r="J469" s="63">
        <v>169</v>
      </c>
      <c r="K469" s="62">
        <f t="shared" si="142"/>
        <v>230</v>
      </c>
      <c r="L469" s="63">
        <v>80.5</v>
      </c>
      <c r="M469" s="63">
        <v>149.5</v>
      </c>
      <c r="N469" s="62">
        <f t="shared" si="143"/>
        <v>230</v>
      </c>
      <c r="O469" s="63">
        <v>80.5</v>
      </c>
      <c r="P469" s="63">
        <v>149.5</v>
      </c>
      <c r="Q469" s="62">
        <f t="shared" si="144"/>
        <v>280</v>
      </c>
      <c r="R469" s="63">
        <v>98</v>
      </c>
      <c r="S469" s="167">
        <v>182</v>
      </c>
    </row>
    <row r="470" spans="1:19" s="93" customFormat="1" ht="37.5">
      <c r="A470" s="168"/>
      <c r="B470" s="206"/>
      <c r="C470" s="141" t="s">
        <v>327</v>
      </c>
      <c r="D470" s="125" t="s">
        <v>328</v>
      </c>
      <c r="E470" s="91">
        <f t="shared" si="146"/>
        <v>500</v>
      </c>
      <c r="F470" s="63">
        <f t="shared" si="147"/>
        <v>175</v>
      </c>
      <c r="G470" s="63">
        <f t="shared" si="148"/>
        <v>325</v>
      </c>
      <c r="H470" s="62">
        <f t="shared" si="149"/>
        <v>130</v>
      </c>
      <c r="I470" s="63">
        <v>45.5</v>
      </c>
      <c r="J470" s="63">
        <v>84.5</v>
      </c>
      <c r="K470" s="62">
        <f t="shared" si="142"/>
        <v>115</v>
      </c>
      <c r="L470" s="63">
        <v>40.25</v>
      </c>
      <c r="M470" s="63">
        <v>74.75</v>
      </c>
      <c r="N470" s="62">
        <f t="shared" si="143"/>
        <v>115</v>
      </c>
      <c r="O470" s="63">
        <v>40.25</v>
      </c>
      <c r="P470" s="63">
        <v>74.75</v>
      </c>
      <c r="Q470" s="62">
        <f t="shared" si="144"/>
        <v>140</v>
      </c>
      <c r="R470" s="63">
        <v>49</v>
      </c>
      <c r="S470" s="167">
        <v>91</v>
      </c>
    </row>
    <row r="471" spans="1:19" s="93" customFormat="1" ht="37.5">
      <c r="A471" s="168"/>
      <c r="B471" s="206"/>
      <c r="C471" s="141" t="s">
        <v>336</v>
      </c>
      <c r="D471" s="125" t="s">
        <v>337</v>
      </c>
      <c r="E471" s="91">
        <f t="shared" si="146"/>
        <v>18000</v>
      </c>
      <c r="F471" s="63">
        <f t="shared" si="147"/>
        <v>6300</v>
      </c>
      <c r="G471" s="63">
        <f t="shared" si="148"/>
        <v>11700</v>
      </c>
      <c r="H471" s="62">
        <f t="shared" si="149"/>
        <v>4680</v>
      </c>
      <c r="I471" s="63">
        <v>1638</v>
      </c>
      <c r="J471" s="63">
        <v>3042</v>
      </c>
      <c r="K471" s="62">
        <f t="shared" si="142"/>
        <v>4140</v>
      </c>
      <c r="L471" s="63">
        <v>1449</v>
      </c>
      <c r="M471" s="63">
        <v>2691</v>
      </c>
      <c r="N471" s="62">
        <f t="shared" si="143"/>
        <v>4140</v>
      </c>
      <c r="O471" s="63">
        <v>1449</v>
      </c>
      <c r="P471" s="63">
        <v>2691</v>
      </c>
      <c r="Q471" s="62">
        <f t="shared" si="144"/>
        <v>5040</v>
      </c>
      <c r="R471" s="63">
        <v>1764</v>
      </c>
      <c r="S471" s="167">
        <v>3276</v>
      </c>
    </row>
    <row r="472" spans="1:19" s="93" customFormat="1" ht="56.25">
      <c r="A472" s="168"/>
      <c r="B472" s="206"/>
      <c r="C472" s="141" t="s">
        <v>338</v>
      </c>
      <c r="D472" s="125" t="s">
        <v>339</v>
      </c>
      <c r="E472" s="91">
        <f t="shared" si="146"/>
        <v>3600</v>
      </c>
      <c r="F472" s="63">
        <f t="shared" si="147"/>
        <v>1259.9999999999998</v>
      </c>
      <c r="G472" s="63">
        <f t="shared" si="148"/>
        <v>2340</v>
      </c>
      <c r="H472" s="62">
        <f t="shared" si="149"/>
        <v>936</v>
      </c>
      <c r="I472" s="63">
        <v>327.59999999999997</v>
      </c>
      <c r="J472" s="63">
        <v>608.4000000000001</v>
      </c>
      <c r="K472" s="62">
        <f t="shared" si="142"/>
        <v>828</v>
      </c>
      <c r="L472" s="63">
        <v>289.79999999999995</v>
      </c>
      <c r="M472" s="63">
        <v>538.2</v>
      </c>
      <c r="N472" s="62">
        <f t="shared" si="143"/>
        <v>828</v>
      </c>
      <c r="O472" s="63">
        <v>289.79999999999995</v>
      </c>
      <c r="P472" s="63">
        <v>538.2</v>
      </c>
      <c r="Q472" s="62">
        <f t="shared" si="144"/>
        <v>1008</v>
      </c>
      <c r="R472" s="63">
        <v>352.79999999999995</v>
      </c>
      <c r="S472" s="167">
        <v>655.2</v>
      </c>
    </row>
    <row r="473" spans="1:19" s="93" customFormat="1" ht="37.5">
      <c r="A473" s="168">
        <v>42</v>
      </c>
      <c r="B473" s="206">
        <v>158</v>
      </c>
      <c r="C473" s="90"/>
      <c r="D473" s="106" t="s">
        <v>110</v>
      </c>
      <c r="E473" s="91">
        <f>SUM(E474:E478)</f>
        <v>3000</v>
      </c>
      <c r="F473" s="91">
        <f aca="true" t="shared" si="150" ref="F473:S473">SUM(F474:F478)</f>
        <v>1130</v>
      </c>
      <c r="G473" s="91">
        <f t="shared" si="150"/>
        <v>1870</v>
      </c>
      <c r="H473" s="91">
        <f t="shared" si="150"/>
        <v>750</v>
      </c>
      <c r="I473" s="91">
        <f t="shared" si="150"/>
        <v>280</v>
      </c>
      <c r="J473" s="91">
        <f t="shared" si="150"/>
        <v>470</v>
      </c>
      <c r="K473" s="91">
        <f t="shared" si="150"/>
        <v>750</v>
      </c>
      <c r="L473" s="91">
        <f t="shared" si="150"/>
        <v>285</v>
      </c>
      <c r="M473" s="91">
        <f t="shared" si="150"/>
        <v>465</v>
      </c>
      <c r="N473" s="91">
        <f t="shared" si="150"/>
        <v>750</v>
      </c>
      <c r="O473" s="91">
        <f t="shared" si="150"/>
        <v>280</v>
      </c>
      <c r="P473" s="91">
        <f t="shared" si="150"/>
        <v>470</v>
      </c>
      <c r="Q473" s="91">
        <f t="shared" si="150"/>
        <v>750</v>
      </c>
      <c r="R473" s="91">
        <f t="shared" si="150"/>
        <v>285</v>
      </c>
      <c r="S473" s="165">
        <f t="shared" si="150"/>
        <v>465</v>
      </c>
    </row>
    <row r="474" spans="1:19" s="93" customFormat="1" ht="93.75">
      <c r="A474" s="168"/>
      <c r="B474" s="206"/>
      <c r="C474" s="141" t="s">
        <v>291</v>
      </c>
      <c r="D474" s="125" t="s">
        <v>292</v>
      </c>
      <c r="E474" s="91">
        <f t="shared" si="146"/>
        <v>300</v>
      </c>
      <c r="F474" s="63">
        <f t="shared" si="147"/>
        <v>120</v>
      </c>
      <c r="G474" s="63">
        <f t="shared" si="148"/>
        <v>180</v>
      </c>
      <c r="H474" s="62">
        <f t="shared" si="149"/>
        <v>75</v>
      </c>
      <c r="I474" s="63">
        <v>30</v>
      </c>
      <c r="J474" s="63">
        <v>45</v>
      </c>
      <c r="K474" s="62">
        <v>75</v>
      </c>
      <c r="L474" s="63">
        <v>30</v>
      </c>
      <c r="M474" s="63">
        <v>45</v>
      </c>
      <c r="N474" s="62">
        <v>75</v>
      </c>
      <c r="O474" s="63">
        <v>30</v>
      </c>
      <c r="P474" s="63">
        <v>45</v>
      </c>
      <c r="Q474" s="62">
        <v>75</v>
      </c>
      <c r="R474" s="63">
        <v>30</v>
      </c>
      <c r="S474" s="167">
        <v>45</v>
      </c>
    </row>
    <row r="475" spans="1:19" s="93" customFormat="1" ht="37.5">
      <c r="A475" s="168"/>
      <c r="B475" s="206"/>
      <c r="C475" s="141" t="s">
        <v>297</v>
      </c>
      <c r="D475" s="125" t="s">
        <v>298</v>
      </c>
      <c r="E475" s="91">
        <f t="shared" si="146"/>
        <v>500</v>
      </c>
      <c r="F475" s="63">
        <f t="shared" si="147"/>
        <v>200</v>
      </c>
      <c r="G475" s="63">
        <f t="shared" si="148"/>
        <v>300</v>
      </c>
      <c r="H475" s="62">
        <f t="shared" si="149"/>
        <v>125</v>
      </c>
      <c r="I475" s="63">
        <v>50</v>
      </c>
      <c r="J475" s="63">
        <v>75</v>
      </c>
      <c r="K475" s="62">
        <v>125</v>
      </c>
      <c r="L475" s="63">
        <v>50</v>
      </c>
      <c r="M475" s="63">
        <v>75</v>
      </c>
      <c r="N475" s="62">
        <v>125</v>
      </c>
      <c r="O475" s="63">
        <v>50</v>
      </c>
      <c r="P475" s="63">
        <v>75</v>
      </c>
      <c r="Q475" s="62">
        <v>125</v>
      </c>
      <c r="R475" s="63">
        <v>50</v>
      </c>
      <c r="S475" s="167">
        <v>75</v>
      </c>
    </row>
    <row r="476" spans="1:19" s="93" customFormat="1" ht="56.25">
      <c r="A476" s="168"/>
      <c r="B476" s="206"/>
      <c r="C476" s="141" t="s">
        <v>285</v>
      </c>
      <c r="D476" s="118" t="s">
        <v>286</v>
      </c>
      <c r="E476" s="91">
        <f t="shared" si="146"/>
        <v>500</v>
      </c>
      <c r="F476" s="63">
        <f t="shared" si="147"/>
        <v>200</v>
      </c>
      <c r="G476" s="63">
        <f t="shared" si="148"/>
        <v>300</v>
      </c>
      <c r="H476" s="62">
        <f t="shared" si="149"/>
        <v>125</v>
      </c>
      <c r="I476" s="63">
        <v>50</v>
      </c>
      <c r="J476" s="63">
        <v>75</v>
      </c>
      <c r="K476" s="62">
        <v>125</v>
      </c>
      <c r="L476" s="63">
        <v>50</v>
      </c>
      <c r="M476" s="63">
        <v>75</v>
      </c>
      <c r="N476" s="62">
        <v>125</v>
      </c>
      <c r="O476" s="63">
        <v>50</v>
      </c>
      <c r="P476" s="63">
        <v>75</v>
      </c>
      <c r="Q476" s="62">
        <v>125</v>
      </c>
      <c r="R476" s="63">
        <v>50</v>
      </c>
      <c r="S476" s="167">
        <v>75</v>
      </c>
    </row>
    <row r="477" spans="1:19" s="93" customFormat="1" ht="37.5">
      <c r="A477" s="168"/>
      <c r="B477" s="206"/>
      <c r="C477" s="141" t="s">
        <v>275</v>
      </c>
      <c r="D477" s="125" t="s">
        <v>276</v>
      </c>
      <c r="E477" s="91">
        <f t="shared" si="146"/>
        <v>1300</v>
      </c>
      <c r="F477" s="63">
        <f t="shared" si="147"/>
        <v>450</v>
      </c>
      <c r="G477" s="63">
        <f t="shared" si="148"/>
        <v>850</v>
      </c>
      <c r="H477" s="62">
        <f t="shared" si="149"/>
        <v>325</v>
      </c>
      <c r="I477" s="63">
        <v>110</v>
      </c>
      <c r="J477" s="63">
        <v>215</v>
      </c>
      <c r="K477" s="62">
        <v>325</v>
      </c>
      <c r="L477" s="63">
        <v>115</v>
      </c>
      <c r="M477" s="63">
        <v>210</v>
      </c>
      <c r="N477" s="62">
        <v>325</v>
      </c>
      <c r="O477" s="63">
        <v>110</v>
      </c>
      <c r="P477" s="63">
        <v>215</v>
      </c>
      <c r="Q477" s="62">
        <v>325</v>
      </c>
      <c r="R477" s="63">
        <v>115</v>
      </c>
      <c r="S477" s="167">
        <v>210</v>
      </c>
    </row>
    <row r="478" spans="1:19" s="93" customFormat="1" ht="37.5">
      <c r="A478" s="168"/>
      <c r="B478" s="206"/>
      <c r="C478" s="141" t="s">
        <v>289</v>
      </c>
      <c r="D478" s="125" t="s">
        <v>290</v>
      </c>
      <c r="E478" s="91">
        <f t="shared" si="146"/>
        <v>400</v>
      </c>
      <c r="F478" s="63">
        <f t="shared" si="147"/>
        <v>160</v>
      </c>
      <c r="G478" s="63">
        <f t="shared" si="148"/>
        <v>240</v>
      </c>
      <c r="H478" s="62">
        <f t="shared" si="149"/>
        <v>100</v>
      </c>
      <c r="I478" s="63">
        <v>40</v>
      </c>
      <c r="J478" s="63">
        <v>60</v>
      </c>
      <c r="K478" s="62">
        <v>100</v>
      </c>
      <c r="L478" s="63">
        <v>40</v>
      </c>
      <c r="M478" s="63">
        <v>60</v>
      </c>
      <c r="N478" s="62">
        <v>100</v>
      </c>
      <c r="O478" s="63">
        <v>40</v>
      </c>
      <c r="P478" s="63">
        <v>60</v>
      </c>
      <c r="Q478" s="62">
        <v>100</v>
      </c>
      <c r="R478" s="63">
        <v>40</v>
      </c>
      <c r="S478" s="167">
        <v>60</v>
      </c>
    </row>
    <row r="479" spans="1:19" s="93" customFormat="1" ht="37.5">
      <c r="A479" s="168">
        <v>43</v>
      </c>
      <c r="B479" s="206">
        <v>39</v>
      </c>
      <c r="C479" s="90"/>
      <c r="D479" s="100" t="s">
        <v>113</v>
      </c>
      <c r="E479" s="91">
        <f>SUM(E480:E481)</f>
        <v>8400</v>
      </c>
      <c r="F479" s="91">
        <f aca="true" t="shared" si="151" ref="F479:S479">SUM(F480:F481)</f>
        <v>1400</v>
      </c>
      <c r="G479" s="91">
        <f t="shared" si="151"/>
        <v>7000</v>
      </c>
      <c r="H479" s="91">
        <f t="shared" si="151"/>
        <v>2650</v>
      </c>
      <c r="I479" s="91">
        <f t="shared" si="151"/>
        <v>300</v>
      </c>
      <c r="J479" s="91">
        <f t="shared" si="151"/>
        <v>2350</v>
      </c>
      <c r="K479" s="91">
        <f t="shared" si="151"/>
        <v>2150</v>
      </c>
      <c r="L479" s="91">
        <f t="shared" si="151"/>
        <v>400</v>
      </c>
      <c r="M479" s="91">
        <f t="shared" si="151"/>
        <v>1750</v>
      </c>
      <c r="N479" s="91">
        <f t="shared" si="151"/>
        <v>900</v>
      </c>
      <c r="O479" s="91">
        <f t="shared" si="151"/>
        <v>200</v>
      </c>
      <c r="P479" s="91">
        <f t="shared" si="151"/>
        <v>700</v>
      </c>
      <c r="Q479" s="91">
        <f t="shared" si="151"/>
        <v>2700</v>
      </c>
      <c r="R479" s="91">
        <f t="shared" si="151"/>
        <v>500</v>
      </c>
      <c r="S479" s="165">
        <f t="shared" si="151"/>
        <v>2200</v>
      </c>
    </row>
    <row r="480" spans="1:19" s="93" customFormat="1" ht="37.5">
      <c r="A480" s="168"/>
      <c r="B480" s="206"/>
      <c r="C480" s="139" t="s">
        <v>321</v>
      </c>
      <c r="D480" s="125" t="s">
        <v>322</v>
      </c>
      <c r="E480" s="91">
        <f t="shared" si="146"/>
        <v>1400</v>
      </c>
      <c r="F480" s="63">
        <f t="shared" si="147"/>
        <v>400</v>
      </c>
      <c r="G480" s="63">
        <f t="shared" si="148"/>
        <v>1000</v>
      </c>
      <c r="H480" s="62">
        <f t="shared" si="149"/>
        <v>450</v>
      </c>
      <c r="I480" s="63">
        <v>100</v>
      </c>
      <c r="J480" s="63">
        <v>350</v>
      </c>
      <c r="K480" s="62">
        <f>L480+M480</f>
        <v>350</v>
      </c>
      <c r="L480" s="63">
        <v>100</v>
      </c>
      <c r="M480" s="63">
        <v>250</v>
      </c>
      <c r="N480" s="62">
        <f>O480+P480</f>
        <v>300</v>
      </c>
      <c r="O480" s="63">
        <v>100</v>
      </c>
      <c r="P480" s="63">
        <v>200</v>
      </c>
      <c r="Q480" s="62">
        <f>R480+S480</f>
        <v>300</v>
      </c>
      <c r="R480" s="63">
        <v>100</v>
      </c>
      <c r="S480" s="167">
        <v>200</v>
      </c>
    </row>
    <row r="481" spans="1:19" s="93" customFormat="1" ht="37.5">
      <c r="A481" s="168"/>
      <c r="B481" s="206"/>
      <c r="C481" s="139" t="s">
        <v>309</v>
      </c>
      <c r="D481" s="125" t="s">
        <v>310</v>
      </c>
      <c r="E481" s="91">
        <f t="shared" si="146"/>
        <v>7000</v>
      </c>
      <c r="F481" s="63">
        <f t="shared" si="147"/>
        <v>1000</v>
      </c>
      <c r="G481" s="63">
        <f t="shared" si="148"/>
        <v>6000</v>
      </c>
      <c r="H481" s="62">
        <f t="shared" si="149"/>
        <v>2200</v>
      </c>
      <c r="I481" s="63">
        <v>200</v>
      </c>
      <c r="J481" s="63">
        <v>2000</v>
      </c>
      <c r="K481" s="62">
        <f>L481+M481</f>
        <v>1800</v>
      </c>
      <c r="L481" s="63">
        <v>300</v>
      </c>
      <c r="M481" s="63">
        <v>1500</v>
      </c>
      <c r="N481" s="62">
        <f>O481+P481</f>
        <v>600</v>
      </c>
      <c r="O481" s="63">
        <v>100</v>
      </c>
      <c r="P481" s="63">
        <v>500</v>
      </c>
      <c r="Q481" s="62">
        <f>R481+S481</f>
        <v>2400</v>
      </c>
      <c r="R481" s="63">
        <v>400</v>
      </c>
      <c r="S481" s="167">
        <v>2000</v>
      </c>
    </row>
    <row r="482" spans="1:19" s="93" customFormat="1" ht="37.5">
      <c r="A482" s="168">
        <v>44</v>
      </c>
      <c r="B482" s="206">
        <v>40</v>
      </c>
      <c r="C482" s="90"/>
      <c r="D482" s="105" t="s">
        <v>99</v>
      </c>
      <c r="E482" s="91">
        <f>SUM(E483:E497)</f>
        <v>14180</v>
      </c>
      <c r="F482" s="91">
        <f aca="true" t="shared" si="152" ref="F482:S482">SUM(F483:F497)</f>
        <v>1290</v>
      </c>
      <c r="G482" s="91">
        <f t="shared" si="152"/>
        <v>12890</v>
      </c>
      <c r="H482" s="91">
        <f t="shared" si="152"/>
        <v>3315</v>
      </c>
      <c r="I482" s="91">
        <f t="shared" si="152"/>
        <v>315</v>
      </c>
      <c r="J482" s="91">
        <f t="shared" si="152"/>
        <v>3000</v>
      </c>
      <c r="K482" s="91">
        <f t="shared" si="152"/>
        <v>3621</v>
      </c>
      <c r="L482" s="91">
        <f t="shared" si="152"/>
        <v>325</v>
      </c>
      <c r="M482" s="91">
        <f t="shared" si="152"/>
        <v>3296</v>
      </c>
      <c r="N482" s="91">
        <f t="shared" si="152"/>
        <v>3621</v>
      </c>
      <c r="O482" s="91">
        <f t="shared" si="152"/>
        <v>325</v>
      </c>
      <c r="P482" s="91">
        <f t="shared" si="152"/>
        <v>3296</v>
      </c>
      <c r="Q482" s="91">
        <f t="shared" si="152"/>
        <v>3623</v>
      </c>
      <c r="R482" s="91">
        <f t="shared" si="152"/>
        <v>325</v>
      </c>
      <c r="S482" s="165">
        <f t="shared" si="152"/>
        <v>3298</v>
      </c>
    </row>
    <row r="483" spans="1:19" s="93" customFormat="1" ht="37.5">
      <c r="A483" s="168"/>
      <c r="B483" s="206"/>
      <c r="C483" s="144" t="s">
        <v>329</v>
      </c>
      <c r="D483" s="116" t="s">
        <v>330</v>
      </c>
      <c r="E483" s="91">
        <f t="shared" si="146"/>
        <v>1100</v>
      </c>
      <c r="F483" s="63">
        <f t="shared" si="147"/>
        <v>20</v>
      </c>
      <c r="G483" s="63">
        <f t="shared" si="148"/>
        <v>1080</v>
      </c>
      <c r="H483" s="62">
        <f t="shared" si="149"/>
        <v>170</v>
      </c>
      <c r="I483" s="63">
        <v>2</v>
      </c>
      <c r="J483" s="63">
        <v>168</v>
      </c>
      <c r="K483" s="62">
        <f>L483+M483</f>
        <v>310</v>
      </c>
      <c r="L483" s="63">
        <v>6</v>
      </c>
      <c r="M483" s="63">
        <v>304</v>
      </c>
      <c r="N483" s="62">
        <f aca="true" t="shared" si="153" ref="N483:N491">O483+P483</f>
        <v>310</v>
      </c>
      <c r="O483" s="63">
        <v>6</v>
      </c>
      <c r="P483" s="63">
        <v>304</v>
      </c>
      <c r="Q483" s="62">
        <f>R483+S483</f>
        <v>310</v>
      </c>
      <c r="R483" s="63">
        <v>6</v>
      </c>
      <c r="S483" s="167">
        <v>304</v>
      </c>
    </row>
    <row r="484" spans="1:19" s="93" customFormat="1" ht="37.5">
      <c r="A484" s="168"/>
      <c r="B484" s="206"/>
      <c r="C484" s="184" t="s">
        <v>331</v>
      </c>
      <c r="D484" s="162" t="s">
        <v>332</v>
      </c>
      <c r="E484" s="91">
        <f t="shared" si="146"/>
        <v>200</v>
      </c>
      <c r="F484" s="63">
        <f t="shared" si="147"/>
        <v>4</v>
      </c>
      <c r="G484" s="63">
        <f t="shared" si="148"/>
        <v>196</v>
      </c>
      <c r="H484" s="62">
        <f t="shared" si="149"/>
        <v>30</v>
      </c>
      <c r="I484" s="63">
        <v>1</v>
      </c>
      <c r="J484" s="63">
        <v>29</v>
      </c>
      <c r="K484" s="62">
        <f aca="true" t="shared" si="154" ref="K484:K528">L484+M484</f>
        <v>56</v>
      </c>
      <c r="L484" s="63">
        <v>1</v>
      </c>
      <c r="M484" s="63">
        <v>55</v>
      </c>
      <c r="N484" s="62">
        <f t="shared" si="153"/>
        <v>56</v>
      </c>
      <c r="O484" s="63">
        <v>1</v>
      </c>
      <c r="P484" s="63">
        <v>55</v>
      </c>
      <c r="Q484" s="62">
        <f aca="true" t="shared" si="155" ref="Q484:Q511">R484+S484</f>
        <v>58</v>
      </c>
      <c r="R484" s="63">
        <v>1</v>
      </c>
      <c r="S484" s="167">
        <v>57</v>
      </c>
    </row>
    <row r="485" spans="1:19" s="93" customFormat="1" ht="56.25">
      <c r="A485" s="168"/>
      <c r="B485" s="206"/>
      <c r="C485" s="144" t="s">
        <v>333</v>
      </c>
      <c r="D485" s="129" t="s">
        <v>334</v>
      </c>
      <c r="E485" s="91">
        <f t="shared" si="146"/>
        <v>500</v>
      </c>
      <c r="F485" s="63">
        <f t="shared" si="147"/>
        <v>26</v>
      </c>
      <c r="G485" s="63">
        <f t="shared" si="148"/>
        <v>474</v>
      </c>
      <c r="H485" s="62">
        <f t="shared" si="149"/>
        <v>20</v>
      </c>
      <c r="I485" s="63">
        <v>2</v>
      </c>
      <c r="J485" s="63">
        <v>18</v>
      </c>
      <c r="K485" s="62">
        <f t="shared" si="154"/>
        <v>160</v>
      </c>
      <c r="L485" s="63">
        <v>8</v>
      </c>
      <c r="M485" s="63">
        <v>152</v>
      </c>
      <c r="N485" s="62">
        <f t="shared" si="153"/>
        <v>160</v>
      </c>
      <c r="O485" s="63">
        <v>8</v>
      </c>
      <c r="P485" s="63">
        <v>152</v>
      </c>
      <c r="Q485" s="62">
        <f t="shared" si="155"/>
        <v>160</v>
      </c>
      <c r="R485" s="63">
        <v>8</v>
      </c>
      <c r="S485" s="167">
        <v>152</v>
      </c>
    </row>
    <row r="486" spans="1:19" s="93" customFormat="1" ht="37.5">
      <c r="A486" s="168"/>
      <c r="B486" s="206"/>
      <c r="C486" s="139" t="s">
        <v>267</v>
      </c>
      <c r="D486" s="125" t="s">
        <v>268</v>
      </c>
      <c r="E486" s="91">
        <f t="shared" si="146"/>
        <v>200</v>
      </c>
      <c r="F486" s="63">
        <f t="shared" si="147"/>
        <v>16</v>
      </c>
      <c r="G486" s="63">
        <f t="shared" si="148"/>
        <v>184</v>
      </c>
      <c r="H486" s="62">
        <f t="shared" si="149"/>
        <v>50</v>
      </c>
      <c r="I486" s="63">
        <v>4</v>
      </c>
      <c r="J486" s="63">
        <v>46</v>
      </c>
      <c r="K486" s="62">
        <f t="shared" si="154"/>
        <v>50</v>
      </c>
      <c r="L486" s="63">
        <v>4</v>
      </c>
      <c r="M486" s="63">
        <v>46</v>
      </c>
      <c r="N486" s="62">
        <f t="shared" si="153"/>
        <v>50</v>
      </c>
      <c r="O486" s="63">
        <v>4</v>
      </c>
      <c r="P486" s="63">
        <v>46</v>
      </c>
      <c r="Q486" s="62">
        <f t="shared" si="155"/>
        <v>50</v>
      </c>
      <c r="R486" s="63">
        <v>4</v>
      </c>
      <c r="S486" s="167">
        <v>46</v>
      </c>
    </row>
    <row r="487" spans="1:19" s="93" customFormat="1" ht="37.5">
      <c r="A487" s="168"/>
      <c r="B487" s="206"/>
      <c r="C487" s="139" t="s">
        <v>305</v>
      </c>
      <c r="D487" s="125" t="s">
        <v>306</v>
      </c>
      <c r="E487" s="91">
        <f t="shared" si="146"/>
        <v>3800</v>
      </c>
      <c r="F487" s="63">
        <f t="shared" si="147"/>
        <v>400</v>
      </c>
      <c r="G487" s="63">
        <f t="shared" si="148"/>
        <v>3400</v>
      </c>
      <c r="H487" s="62">
        <f t="shared" si="149"/>
        <v>950</v>
      </c>
      <c r="I487" s="63">
        <v>100</v>
      </c>
      <c r="J487" s="63">
        <v>850</v>
      </c>
      <c r="K487" s="62">
        <f t="shared" si="154"/>
        <v>950</v>
      </c>
      <c r="L487" s="63">
        <v>100</v>
      </c>
      <c r="M487" s="63">
        <v>850</v>
      </c>
      <c r="N487" s="62">
        <f t="shared" si="153"/>
        <v>950</v>
      </c>
      <c r="O487" s="63">
        <v>100</v>
      </c>
      <c r="P487" s="63">
        <v>850</v>
      </c>
      <c r="Q487" s="62">
        <f t="shared" si="155"/>
        <v>950</v>
      </c>
      <c r="R487" s="63">
        <v>100</v>
      </c>
      <c r="S487" s="167">
        <v>850</v>
      </c>
    </row>
    <row r="488" spans="1:19" s="93" customFormat="1" ht="37.5">
      <c r="A488" s="168"/>
      <c r="B488" s="206"/>
      <c r="C488" s="139" t="s">
        <v>275</v>
      </c>
      <c r="D488" s="125" t="s">
        <v>276</v>
      </c>
      <c r="E488" s="91">
        <f t="shared" si="146"/>
        <v>1800</v>
      </c>
      <c r="F488" s="63">
        <f t="shared" si="147"/>
        <v>180</v>
      </c>
      <c r="G488" s="63">
        <f t="shared" si="148"/>
        <v>1620</v>
      </c>
      <c r="H488" s="62">
        <f t="shared" si="149"/>
        <v>450</v>
      </c>
      <c r="I488" s="63">
        <v>45</v>
      </c>
      <c r="J488" s="63">
        <v>405</v>
      </c>
      <c r="K488" s="62">
        <f t="shared" si="154"/>
        <v>450</v>
      </c>
      <c r="L488" s="63">
        <v>45</v>
      </c>
      <c r="M488" s="63">
        <v>405</v>
      </c>
      <c r="N488" s="62">
        <f t="shared" si="153"/>
        <v>450</v>
      </c>
      <c r="O488" s="63">
        <v>45</v>
      </c>
      <c r="P488" s="63">
        <v>405</v>
      </c>
      <c r="Q488" s="62">
        <f t="shared" si="155"/>
        <v>450</v>
      </c>
      <c r="R488" s="63">
        <v>45</v>
      </c>
      <c r="S488" s="167">
        <v>405</v>
      </c>
    </row>
    <row r="489" spans="1:19" s="93" customFormat="1" ht="56.25">
      <c r="A489" s="168"/>
      <c r="B489" s="206"/>
      <c r="C489" s="139" t="s">
        <v>277</v>
      </c>
      <c r="D489" s="125" t="s">
        <v>278</v>
      </c>
      <c r="E489" s="91">
        <f t="shared" si="146"/>
        <v>100</v>
      </c>
      <c r="F489" s="63">
        <f t="shared" si="147"/>
        <v>8</v>
      </c>
      <c r="G489" s="63">
        <f t="shared" si="148"/>
        <v>92</v>
      </c>
      <c r="H489" s="62">
        <f t="shared" si="149"/>
        <v>25</v>
      </c>
      <c r="I489" s="63">
        <v>2</v>
      </c>
      <c r="J489" s="63">
        <v>23</v>
      </c>
      <c r="K489" s="62">
        <f t="shared" si="154"/>
        <v>25</v>
      </c>
      <c r="L489" s="63">
        <v>2</v>
      </c>
      <c r="M489" s="63">
        <v>23</v>
      </c>
      <c r="N489" s="62">
        <f t="shared" si="153"/>
        <v>25</v>
      </c>
      <c r="O489" s="63">
        <v>2</v>
      </c>
      <c r="P489" s="63">
        <v>23</v>
      </c>
      <c r="Q489" s="62">
        <f t="shared" si="155"/>
        <v>25</v>
      </c>
      <c r="R489" s="63">
        <v>2</v>
      </c>
      <c r="S489" s="167">
        <v>23</v>
      </c>
    </row>
    <row r="490" spans="1:19" s="93" customFormat="1" ht="37.5">
      <c r="A490" s="168"/>
      <c r="B490" s="206"/>
      <c r="C490" s="139" t="s">
        <v>321</v>
      </c>
      <c r="D490" s="125" t="s">
        <v>322</v>
      </c>
      <c r="E490" s="91">
        <f t="shared" si="146"/>
        <v>1500</v>
      </c>
      <c r="F490" s="63">
        <f t="shared" si="147"/>
        <v>120</v>
      </c>
      <c r="G490" s="63">
        <f t="shared" si="148"/>
        <v>1380</v>
      </c>
      <c r="H490" s="62">
        <f t="shared" si="149"/>
        <v>375</v>
      </c>
      <c r="I490" s="63">
        <v>30</v>
      </c>
      <c r="J490" s="63">
        <v>345</v>
      </c>
      <c r="K490" s="62">
        <f t="shared" si="154"/>
        <v>375</v>
      </c>
      <c r="L490" s="63">
        <v>30</v>
      </c>
      <c r="M490" s="63">
        <v>345</v>
      </c>
      <c r="N490" s="62">
        <f t="shared" si="153"/>
        <v>375</v>
      </c>
      <c r="O490" s="63">
        <v>30</v>
      </c>
      <c r="P490" s="63">
        <v>345</v>
      </c>
      <c r="Q490" s="62">
        <f t="shared" si="155"/>
        <v>375</v>
      </c>
      <c r="R490" s="63">
        <v>30</v>
      </c>
      <c r="S490" s="167">
        <v>345</v>
      </c>
    </row>
    <row r="491" spans="1:19" s="93" customFormat="1" ht="37.5">
      <c r="A491" s="168"/>
      <c r="B491" s="206"/>
      <c r="C491" s="139" t="s">
        <v>289</v>
      </c>
      <c r="D491" s="125" t="s">
        <v>290</v>
      </c>
      <c r="E491" s="91">
        <f t="shared" si="146"/>
        <v>400</v>
      </c>
      <c r="F491" s="63">
        <f t="shared" si="147"/>
        <v>40</v>
      </c>
      <c r="G491" s="63">
        <f t="shared" si="148"/>
        <v>360</v>
      </c>
      <c r="H491" s="62">
        <f t="shared" si="149"/>
        <v>100</v>
      </c>
      <c r="I491" s="63">
        <v>10</v>
      </c>
      <c r="J491" s="63">
        <v>90</v>
      </c>
      <c r="K491" s="62">
        <f t="shared" si="154"/>
        <v>100</v>
      </c>
      <c r="L491" s="63">
        <v>10</v>
      </c>
      <c r="M491" s="63">
        <v>90</v>
      </c>
      <c r="N491" s="62">
        <f t="shared" si="153"/>
        <v>100</v>
      </c>
      <c r="O491" s="63">
        <v>10</v>
      </c>
      <c r="P491" s="63">
        <v>90</v>
      </c>
      <c r="Q491" s="62">
        <f t="shared" si="155"/>
        <v>100</v>
      </c>
      <c r="R491" s="63">
        <v>10</v>
      </c>
      <c r="S491" s="167">
        <v>90</v>
      </c>
    </row>
    <row r="492" spans="1:19" s="93" customFormat="1" ht="37.5">
      <c r="A492" s="168"/>
      <c r="B492" s="206"/>
      <c r="C492" s="139" t="s">
        <v>319</v>
      </c>
      <c r="D492" s="125" t="s">
        <v>320</v>
      </c>
      <c r="E492" s="91">
        <f t="shared" si="146"/>
        <v>500</v>
      </c>
      <c r="F492" s="63">
        <f t="shared" si="147"/>
        <v>40</v>
      </c>
      <c r="G492" s="63">
        <f t="shared" si="148"/>
        <v>460</v>
      </c>
      <c r="H492" s="62">
        <f t="shared" si="149"/>
        <v>125</v>
      </c>
      <c r="I492" s="63">
        <v>10</v>
      </c>
      <c r="J492" s="63">
        <v>115</v>
      </c>
      <c r="K492" s="62">
        <f t="shared" si="154"/>
        <v>125</v>
      </c>
      <c r="L492" s="63">
        <v>10</v>
      </c>
      <c r="M492" s="63">
        <v>115</v>
      </c>
      <c r="N492" s="62">
        <f>O492+P492</f>
        <v>125</v>
      </c>
      <c r="O492" s="63">
        <v>10</v>
      </c>
      <c r="P492" s="63">
        <v>115</v>
      </c>
      <c r="Q492" s="62">
        <f t="shared" si="155"/>
        <v>125</v>
      </c>
      <c r="R492" s="63">
        <v>10</v>
      </c>
      <c r="S492" s="167">
        <v>115</v>
      </c>
    </row>
    <row r="493" spans="1:19" s="93" customFormat="1" ht="93.75">
      <c r="A493" s="168"/>
      <c r="B493" s="206"/>
      <c r="C493" s="139" t="s">
        <v>291</v>
      </c>
      <c r="D493" s="125" t="s">
        <v>292</v>
      </c>
      <c r="E493" s="91">
        <f t="shared" si="146"/>
        <v>1800</v>
      </c>
      <c r="F493" s="63">
        <f t="shared" si="147"/>
        <v>160</v>
      </c>
      <c r="G493" s="63">
        <f t="shared" si="148"/>
        <v>1640</v>
      </c>
      <c r="H493" s="62">
        <f t="shared" si="149"/>
        <v>450</v>
      </c>
      <c r="I493" s="63">
        <v>40</v>
      </c>
      <c r="J493" s="63">
        <v>410</v>
      </c>
      <c r="K493" s="62">
        <f t="shared" si="154"/>
        <v>450</v>
      </c>
      <c r="L493" s="63">
        <v>40</v>
      </c>
      <c r="M493" s="63">
        <v>410</v>
      </c>
      <c r="N493" s="62">
        <f aca="true" t="shared" si="156" ref="N493:N528">O493+P493</f>
        <v>450</v>
      </c>
      <c r="O493" s="63">
        <v>40</v>
      </c>
      <c r="P493" s="63">
        <v>410</v>
      </c>
      <c r="Q493" s="62">
        <f t="shared" si="155"/>
        <v>450</v>
      </c>
      <c r="R493" s="63">
        <v>40</v>
      </c>
      <c r="S493" s="167">
        <v>410</v>
      </c>
    </row>
    <row r="494" spans="1:19" s="93" customFormat="1" ht="37.5">
      <c r="A494" s="168"/>
      <c r="B494" s="206"/>
      <c r="C494" s="139" t="s">
        <v>293</v>
      </c>
      <c r="D494" s="125" t="s">
        <v>294</v>
      </c>
      <c r="E494" s="91">
        <f t="shared" si="146"/>
        <v>800</v>
      </c>
      <c r="F494" s="63">
        <f t="shared" si="147"/>
        <v>112</v>
      </c>
      <c r="G494" s="63">
        <f t="shared" si="148"/>
        <v>688</v>
      </c>
      <c r="H494" s="62">
        <f t="shared" si="149"/>
        <v>200</v>
      </c>
      <c r="I494" s="63">
        <v>28</v>
      </c>
      <c r="J494" s="63">
        <v>172</v>
      </c>
      <c r="K494" s="62">
        <f t="shared" si="154"/>
        <v>200</v>
      </c>
      <c r="L494" s="63">
        <v>28</v>
      </c>
      <c r="M494" s="63">
        <v>172</v>
      </c>
      <c r="N494" s="62">
        <f t="shared" si="156"/>
        <v>200</v>
      </c>
      <c r="O494" s="63">
        <v>28</v>
      </c>
      <c r="P494" s="63">
        <v>172</v>
      </c>
      <c r="Q494" s="62">
        <f t="shared" si="155"/>
        <v>200</v>
      </c>
      <c r="R494" s="63">
        <v>28</v>
      </c>
      <c r="S494" s="167">
        <v>172</v>
      </c>
    </row>
    <row r="495" spans="1:19" s="93" customFormat="1" ht="37.5">
      <c r="A495" s="168"/>
      <c r="B495" s="206"/>
      <c r="C495" s="139" t="s">
        <v>297</v>
      </c>
      <c r="D495" s="125" t="s">
        <v>298</v>
      </c>
      <c r="E495" s="91">
        <f t="shared" si="146"/>
        <v>800</v>
      </c>
      <c r="F495" s="63">
        <f t="shared" si="147"/>
        <v>100</v>
      </c>
      <c r="G495" s="63">
        <f t="shared" si="148"/>
        <v>700</v>
      </c>
      <c r="H495" s="62">
        <f t="shared" si="149"/>
        <v>200</v>
      </c>
      <c r="I495" s="63">
        <v>25</v>
      </c>
      <c r="J495" s="63">
        <v>175</v>
      </c>
      <c r="K495" s="62">
        <f t="shared" si="154"/>
        <v>200</v>
      </c>
      <c r="L495" s="63">
        <v>25</v>
      </c>
      <c r="M495" s="63">
        <v>175</v>
      </c>
      <c r="N495" s="62">
        <f t="shared" si="156"/>
        <v>200</v>
      </c>
      <c r="O495" s="63">
        <v>25</v>
      </c>
      <c r="P495" s="63">
        <v>175</v>
      </c>
      <c r="Q495" s="62">
        <f t="shared" si="155"/>
        <v>200</v>
      </c>
      <c r="R495" s="63">
        <v>25</v>
      </c>
      <c r="S495" s="167">
        <v>175</v>
      </c>
    </row>
    <row r="496" spans="1:19" s="93" customFormat="1" ht="37.5">
      <c r="A496" s="168"/>
      <c r="B496" s="206"/>
      <c r="C496" s="139" t="s">
        <v>336</v>
      </c>
      <c r="D496" s="125" t="s">
        <v>337</v>
      </c>
      <c r="E496" s="91">
        <f t="shared" si="146"/>
        <v>600</v>
      </c>
      <c r="F496" s="63">
        <f t="shared" si="147"/>
        <v>52</v>
      </c>
      <c r="G496" s="63">
        <f t="shared" si="148"/>
        <v>548</v>
      </c>
      <c r="H496" s="62">
        <f t="shared" si="149"/>
        <v>150</v>
      </c>
      <c r="I496" s="63">
        <v>13</v>
      </c>
      <c r="J496" s="63">
        <v>137</v>
      </c>
      <c r="K496" s="62">
        <f t="shared" si="154"/>
        <v>150</v>
      </c>
      <c r="L496" s="63">
        <v>13</v>
      </c>
      <c r="M496" s="63">
        <v>137</v>
      </c>
      <c r="N496" s="62">
        <f t="shared" si="156"/>
        <v>150</v>
      </c>
      <c r="O496" s="63">
        <v>13</v>
      </c>
      <c r="P496" s="63">
        <v>137</v>
      </c>
      <c r="Q496" s="62">
        <f t="shared" si="155"/>
        <v>150</v>
      </c>
      <c r="R496" s="63">
        <v>13</v>
      </c>
      <c r="S496" s="167">
        <v>137</v>
      </c>
    </row>
    <row r="497" spans="1:19" s="93" customFormat="1" ht="56.25">
      <c r="A497" s="168"/>
      <c r="B497" s="206"/>
      <c r="C497" s="139" t="s">
        <v>338</v>
      </c>
      <c r="D497" s="125" t="s">
        <v>339</v>
      </c>
      <c r="E497" s="91">
        <f t="shared" si="146"/>
        <v>80</v>
      </c>
      <c r="F497" s="63">
        <f t="shared" si="147"/>
        <v>12</v>
      </c>
      <c r="G497" s="63">
        <f t="shared" si="148"/>
        <v>68</v>
      </c>
      <c r="H497" s="62">
        <f t="shared" si="149"/>
        <v>20</v>
      </c>
      <c r="I497" s="63">
        <v>3</v>
      </c>
      <c r="J497" s="63">
        <v>17</v>
      </c>
      <c r="K497" s="62">
        <f t="shared" si="154"/>
        <v>20</v>
      </c>
      <c r="L497" s="63">
        <v>3</v>
      </c>
      <c r="M497" s="63">
        <v>17</v>
      </c>
      <c r="N497" s="62">
        <f t="shared" si="156"/>
        <v>20</v>
      </c>
      <c r="O497" s="63">
        <v>3</v>
      </c>
      <c r="P497" s="63">
        <v>17</v>
      </c>
      <c r="Q497" s="62">
        <f t="shared" si="155"/>
        <v>20</v>
      </c>
      <c r="R497" s="63">
        <v>3</v>
      </c>
      <c r="S497" s="167">
        <v>17</v>
      </c>
    </row>
    <row r="498" spans="1:19" s="93" customFormat="1" ht="37.5">
      <c r="A498" s="168">
        <v>45</v>
      </c>
      <c r="B498" s="206">
        <v>41</v>
      </c>
      <c r="C498" s="90"/>
      <c r="D498" s="105" t="s">
        <v>59</v>
      </c>
      <c r="E498" s="91">
        <f>SUM(E499:E511)</f>
        <v>14660</v>
      </c>
      <c r="F498" s="91">
        <f aca="true" t="shared" si="157" ref="F498:S498">SUM(F499:F511)</f>
        <v>9360</v>
      </c>
      <c r="G498" s="91">
        <f t="shared" si="157"/>
        <v>5300</v>
      </c>
      <c r="H498" s="91">
        <f t="shared" si="157"/>
        <v>3620</v>
      </c>
      <c r="I498" s="91">
        <f t="shared" si="157"/>
        <v>2305</v>
      </c>
      <c r="J498" s="91">
        <f t="shared" si="157"/>
        <v>1315</v>
      </c>
      <c r="K498" s="91">
        <f t="shared" si="157"/>
        <v>3620</v>
      </c>
      <c r="L498" s="91">
        <f t="shared" si="157"/>
        <v>2305</v>
      </c>
      <c r="M498" s="91">
        <f t="shared" si="157"/>
        <v>1315</v>
      </c>
      <c r="N498" s="91">
        <f t="shared" si="157"/>
        <v>3620</v>
      </c>
      <c r="O498" s="91">
        <f t="shared" si="157"/>
        <v>2305</v>
      </c>
      <c r="P498" s="91">
        <f t="shared" si="157"/>
        <v>1315</v>
      </c>
      <c r="Q498" s="91">
        <f t="shared" si="157"/>
        <v>3800</v>
      </c>
      <c r="R498" s="91">
        <f t="shared" si="157"/>
        <v>2445</v>
      </c>
      <c r="S498" s="165">
        <f t="shared" si="157"/>
        <v>1355</v>
      </c>
    </row>
    <row r="499" spans="1:19" s="93" customFormat="1" ht="37.5">
      <c r="A499" s="168"/>
      <c r="B499" s="206"/>
      <c r="C499" s="144" t="s">
        <v>329</v>
      </c>
      <c r="D499" s="112" t="s">
        <v>330</v>
      </c>
      <c r="E499" s="91">
        <f t="shared" si="146"/>
        <v>400</v>
      </c>
      <c r="F499" s="63">
        <f t="shared" si="147"/>
        <v>260</v>
      </c>
      <c r="G499" s="63">
        <f t="shared" si="148"/>
        <v>140</v>
      </c>
      <c r="H499" s="62">
        <f t="shared" si="149"/>
        <v>100</v>
      </c>
      <c r="I499" s="91">
        <v>65</v>
      </c>
      <c r="J499" s="91">
        <v>35</v>
      </c>
      <c r="K499" s="62">
        <f t="shared" si="154"/>
        <v>100</v>
      </c>
      <c r="L499" s="91">
        <v>65</v>
      </c>
      <c r="M499" s="91">
        <v>35</v>
      </c>
      <c r="N499" s="62">
        <f t="shared" si="156"/>
        <v>100</v>
      </c>
      <c r="O499" s="91">
        <v>65</v>
      </c>
      <c r="P499" s="91">
        <v>35</v>
      </c>
      <c r="Q499" s="62">
        <f t="shared" si="155"/>
        <v>100</v>
      </c>
      <c r="R499" s="91">
        <v>65</v>
      </c>
      <c r="S499" s="165">
        <v>35</v>
      </c>
    </row>
    <row r="500" spans="1:19" s="93" customFormat="1" ht="37.5">
      <c r="A500" s="168"/>
      <c r="B500" s="206"/>
      <c r="C500" s="182" t="s">
        <v>331</v>
      </c>
      <c r="D500" s="113" t="s">
        <v>332</v>
      </c>
      <c r="E500" s="91">
        <f t="shared" si="146"/>
        <v>80</v>
      </c>
      <c r="F500" s="63">
        <f t="shared" si="147"/>
        <v>60</v>
      </c>
      <c r="G500" s="63">
        <f t="shared" si="148"/>
        <v>20</v>
      </c>
      <c r="H500" s="62">
        <f t="shared" si="149"/>
        <v>20</v>
      </c>
      <c r="I500" s="63">
        <v>15</v>
      </c>
      <c r="J500" s="63">
        <v>5</v>
      </c>
      <c r="K500" s="62">
        <f t="shared" si="154"/>
        <v>20</v>
      </c>
      <c r="L500" s="63">
        <v>15</v>
      </c>
      <c r="M500" s="63">
        <v>5</v>
      </c>
      <c r="N500" s="62">
        <f t="shared" si="156"/>
        <v>20</v>
      </c>
      <c r="O500" s="63">
        <v>15</v>
      </c>
      <c r="P500" s="63">
        <v>5</v>
      </c>
      <c r="Q500" s="62">
        <f t="shared" si="155"/>
        <v>20</v>
      </c>
      <c r="R500" s="63">
        <v>15</v>
      </c>
      <c r="S500" s="167">
        <v>5</v>
      </c>
    </row>
    <row r="501" spans="1:19" s="93" customFormat="1" ht="56.25">
      <c r="A501" s="168"/>
      <c r="B501" s="206"/>
      <c r="C501" s="144" t="s">
        <v>333</v>
      </c>
      <c r="D501" s="129" t="s">
        <v>334</v>
      </c>
      <c r="E501" s="91">
        <f t="shared" si="146"/>
        <v>180</v>
      </c>
      <c r="F501" s="63">
        <f t="shared" si="147"/>
        <v>140</v>
      </c>
      <c r="G501" s="63">
        <f t="shared" si="148"/>
        <v>40</v>
      </c>
      <c r="H501" s="62">
        <f t="shared" si="149"/>
        <v>0</v>
      </c>
      <c r="I501" s="63"/>
      <c r="J501" s="63"/>
      <c r="K501" s="62">
        <f t="shared" si="154"/>
        <v>0</v>
      </c>
      <c r="L501" s="63"/>
      <c r="M501" s="63"/>
      <c r="N501" s="62">
        <f t="shared" si="156"/>
        <v>0</v>
      </c>
      <c r="O501" s="63"/>
      <c r="P501" s="63"/>
      <c r="Q501" s="62">
        <f t="shared" si="155"/>
        <v>180</v>
      </c>
      <c r="R501" s="63">
        <v>140</v>
      </c>
      <c r="S501" s="167">
        <v>40</v>
      </c>
    </row>
    <row r="502" spans="1:19" s="93" customFormat="1" ht="37.5">
      <c r="A502" s="168"/>
      <c r="B502" s="206"/>
      <c r="C502" s="141" t="s">
        <v>305</v>
      </c>
      <c r="D502" s="125" t="s">
        <v>306</v>
      </c>
      <c r="E502" s="91">
        <f t="shared" si="146"/>
        <v>2500</v>
      </c>
      <c r="F502" s="63">
        <f t="shared" si="147"/>
        <v>1800</v>
      </c>
      <c r="G502" s="63">
        <f t="shared" si="148"/>
        <v>700</v>
      </c>
      <c r="H502" s="62">
        <f t="shared" si="149"/>
        <v>625</v>
      </c>
      <c r="I502" s="63">
        <v>450</v>
      </c>
      <c r="J502" s="63">
        <v>175</v>
      </c>
      <c r="K502" s="62">
        <f t="shared" si="154"/>
        <v>625</v>
      </c>
      <c r="L502" s="63">
        <v>450</v>
      </c>
      <c r="M502" s="63">
        <v>175</v>
      </c>
      <c r="N502" s="62">
        <f t="shared" si="156"/>
        <v>625</v>
      </c>
      <c r="O502" s="63">
        <v>450</v>
      </c>
      <c r="P502" s="63">
        <v>175</v>
      </c>
      <c r="Q502" s="62">
        <f t="shared" si="155"/>
        <v>625</v>
      </c>
      <c r="R502" s="63">
        <v>450</v>
      </c>
      <c r="S502" s="167">
        <v>175</v>
      </c>
    </row>
    <row r="503" spans="1:19" s="93" customFormat="1" ht="37.5">
      <c r="A503" s="168"/>
      <c r="B503" s="206"/>
      <c r="C503" s="141" t="s">
        <v>275</v>
      </c>
      <c r="D503" s="125" t="s">
        <v>276</v>
      </c>
      <c r="E503" s="91">
        <f t="shared" si="146"/>
        <v>3200</v>
      </c>
      <c r="F503" s="63">
        <f t="shared" si="147"/>
        <v>2000</v>
      </c>
      <c r="G503" s="63">
        <f t="shared" si="148"/>
        <v>1200</v>
      </c>
      <c r="H503" s="62">
        <f t="shared" si="149"/>
        <v>800</v>
      </c>
      <c r="I503" s="63">
        <v>500</v>
      </c>
      <c r="J503" s="63">
        <v>300</v>
      </c>
      <c r="K503" s="62">
        <f t="shared" si="154"/>
        <v>800</v>
      </c>
      <c r="L503" s="63">
        <v>500</v>
      </c>
      <c r="M503" s="63">
        <v>300</v>
      </c>
      <c r="N503" s="62">
        <f t="shared" si="156"/>
        <v>800</v>
      </c>
      <c r="O503" s="63">
        <v>500</v>
      </c>
      <c r="P503" s="63">
        <v>300</v>
      </c>
      <c r="Q503" s="62">
        <f t="shared" si="155"/>
        <v>800</v>
      </c>
      <c r="R503" s="63">
        <v>500</v>
      </c>
      <c r="S503" s="167">
        <v>300</v>
      </c>
    </row>
    <row r="504" spans="1:19" s="93" customFormat="1" ht="37.5">
      <c r="A504" s="168"/>
      <c r="B504" s="206"/>
      <c r="C504" s="141" t="s">
        <v>321</v>
      </c>
      <c r="D504" s="125" t="s">
        <v>322</v>
      </c>
      <c r="E504" s="91">
        <f t="shared" si="146"/>
        <v>1000</v>
      </c>
      <c r="F504" s="63">
        <f t="shared" si="147"/>
        <v>700</v>
      </c>
      <c r="G504" s="63">
        <f t="shared" si="148"/>
        <v>300</v>
      </c>
      <c r="H504" s="62">
        <f t="shared" si="149"/>
        <v>250</v>
      </c>
      <c r="I504" s="63">
        <v>175</v>
      </c>
      <c r="J504" s="63">
        <v>75</v>
      </c>
      <c r="K504" s="62">
        <f t="shared" si="154"/>
        <v>250</v>
      </c>
      <c r="L504" s="63">
        <v>175</v>
      </c>
      <c r="M504" s="63">
        <v>75</v>
      </c>
      <c r="N504" s="62">
        <f t="shared" si="156"/>
        <v>250</v>
      </c>
      <c r="O504" s="63">
        <v>175</v>
      </c>
      <c r="P504" s="63">
        <v>75</v>
      </c>
      <c r="Q504" s="62">
        <f t="shared" si="155"/>
        <v>250</v>
      </c>
      <c r="R504" s="63">
        <v>175</v>
      </c>
      <c r="S504" s="167">
        <v>75</v>
      </c>
    </row>
    <row r="505" spans="1:19" s="93" customFormat="1" ht="37.5">
      <c r="A505" s="168"/>
      <c r="B505" s="206"/>
      <c r="C505" s="141" t="s">
        <v>289</v>
      </c>
      <c r="D505" s="125" t="s">
        <v>290</v>
      </c>
      <c r="E505" s="91">
        <f t="shared" si="146"/>
        <v>900</v>
      </c>
      <c r="F505" s="63">
        <f t="shared" si="147"/>
        <v>600</v>
      </c>
      <c r="G505" s="63">
        <f t="shared" si="148"/>
        <v>300</v>
      </c>
      <c r="H505" s="62">
        <f t="shared" si="149"/>
        <v>225</v>
      </c>
      <c r="I505" s="63">
        <v>150</v>
      </c>
      <c r="J505" s="63">
        <v>75</v>
      </c>
      <c r="K505" s="62">
        <f t="shared" si="154"/>
        <v>225</v>
      </c>
      <c r="L505" s="63">
        <v>150</v>
      </c>
      <c r="M505" s="63">
        <v>75</v>
      </c>
      <c r="N505" s="62">
        <f t="shared" si="156"/>
        <v>225</v>
      </c>
      <c r="O505" s="63">
        <v>150</v>
      </c>
      <c r="P505" s="63">
        <v>75</v>
      </c>
      <c r="Q505" s="62">
        <f t="shared" si="155"/>
        <v>225</v>
      </c>
      <c r="R505" s="63">
        <v>150</v>
      </c>
      <c r="S505" s="167">
        <v>75</v>
      </c>
    </row>
    <row r="506" spans="1:19" s="93" customFormat="1" ht="37.5">
      <c r="A506" s="168"/>
      <c r="B506" s="206"/>
      <c r="C506" s="141" t="s">
        <v>319</v>
      </c>
      <c r="D506" s="125" t="s">
        <v>320</v>
      </c>
      <c r="E506" s="91">
        <f t="shared" si="146"/>
        <v>600</v>
      </c>
      <c r="F506" s="63">
        <f t="shared" si="147"/>
        <v>400</v>
      </c>
      <c r="G506" s="63">
        <f t="shared" si="148"/>
        <v>200</v>
      </c>
      <c r="H506" s="62">
        <f t="shared" si="149"/>
        <v>150</v>
      </c>
      <c r="I506" s="63">
        <v>100</v>
      </c>
      <c r="J506" s="63">
        <v>50</v>
      </c>
      <c r="K506" s="62">
        <f t="shared" si="154"/>
        <v>150</v>
      </c>
      <c r="L506" s="63">
        <v>100</v>
      </c>
      <c r="M506" s="63">
        <v>50</v>
      </c>
      <c r="N506" s="62">
        <f t="shared" si="156"/>
        <v>150</v>
      </c>
      <c r="O506" s="63">
        <v>100</v>
      </c>
      <c r="P506" s="63">
        <v>50</v>
      </c>
      <c r="Q506" s="62">
        <f t="shared" si="155"/>
        <v>150</v>
      </c>
      <c r="R506" s="63">
        <v>100</v>
      </c>
      <c r="S506" s="167">
        <v>50</v>
      </c>
    </row>
    <row r="507" spans="1:19" s="93" customFormat="1" ht="93.75">
      <c r="A507" s="168"/>
      <c r="B507" s="206"/>
      <c r="C507" s="141" t="s">
        <v>291</v>
      </c>
      <c r="D507" s="125" t="s">
        <v>292</v>
      </c>
      <c r="E507" s="91">
        <f t="shared" si="146"/>
        <v>2000</v>
      </c>
      <c r="F507" s="63">
        <f t="shared" si="147"/>
        <v>1200</v>
      </c>
      <c r="G507" s="63">
        <f t="shared" si="148"/>
        <v>800</v>
      </c>
      <c r="H507" s="62">
        <f t="shared" si="149"/>
        <v>500</v>
      </c>
      <c r="I507" s="63">
        <v>300</v>
      </c>
      <c r="J507" s="63">
        <v>200</v>
      </c>
      <c r="K507" s="62">
        <f t="shared" si="154"/>
        <v>500</v>
      </c>
      <c r="L507" s="63">
        <v>300</v>
      </c>
      <c r="M507" s="63">
        <v>200</v>
      </c>
      <c r="N507" s="62">
        <f t="shared" si="156"/>
        <v>500</v>
      </c>
      <c r="O507" s="63">
        <v>300</v>
      </c>
      <c r="P507" s="63">
        <v>200</v>
      </c>
      <c r="Q507" s="62">
        <f t="shared" si="155"/>
        <v>500</v>
      </c>
      <c r="R507" s="63">
        <v>300</v>
      </c>
      <c r="S507" s="167">
        <v>200</v>
      </c>
    </row>
    <row r="508" spans="1:19" s="93" customFormat="1" ht="37.5">
      <c r="A508" s="168"/>
      <c r="B508" s="206"/>
      <c r="C508" s="141" t="s">
        <v>293</v>
      </c>
      <c r="D508" s="125" t="s">
        <v>294</v>
      </c>
      <c r="E508" s="91">
        <f t="shared" si="146"/>
        <v>1000</v>
      </c>
      <c r="F508" s="63">
        <f t="shared" si="147"/>
        <v>600</v>
      </c>
      <c r="G508" s="63">
        <f t="shared" si="148"/>
        <v>400</v>
      </c>
      <c r="H508" s="62">
        <f t="shared" si="149"/>
        <v>250</v>
      </c>
      <c r="I508" s="63">
        <v>150</v>
      </c>
      <c r="J508" s="63">
        <v>100</v>
      </c>
      <c r="K508" s="62">
        <f t="shared" si="154"/>
        <v>250</v>
      </c>
      <c r="L508" s="63">
        <v>150</v>
      </c>
      <c r="M508" s="63">
        <v>100</v>
      </c>
      <c r="N508" s="62">
        <f t="shared" si="156"/>
        <v>250</v>
      </c>
      <c r="O508" s="63">
        <v>150</v>
      </c>
      <c r="P508" s="63">
        <v>100</v>
      </c>
      <c r="Q508" s="62">
        <f t="shared" si="155"/>
        <v>250</v>
      </c>
      <c r="R508" s="63">
        <v>150</v>
      </c>
      <c r="S508" s="167">
        <v>100</v>
      </c>
    </row>
    <row r="509" spans="1:19" s="93" customFormat="1" ht="56.25">
      <c r="A509" s="168"/>
      <c r="B509" s="206"/>
      <c r="C509" s="141" t="s">
        <v>295</v>
      </c>
      <c r="D509" s="125" t="s">
        <v>296</v>
      </c>
      <c r="E509" s="91">
        <f t="shared" si="146"/>
        <v>1000</v>
      </c>
      <c r="F509" s="63">
        <f t="shared" si="147"/>
        <v>600</v>
      </c>
      <c r="G509" s="63">
        <f t="shared" si="148"/>
        <v>400</v>
      </c>
      <c r="H509" s="62">
        <f t="shared" si="149"/>
        <v>250</v>
      </c>
      <c r="I509" s="63">
        <v>150</v>
      </c>
      <c r="J509" s="63">
        <v>100</v>
      </c>
      <c r="K509" s="62">
        <f t="shared" si="154"/>
        <v>250</v>
      </c>
      <c r="L509" s="63">
        <v>150</v>
      </c>
      <c r="M509" s="63">
        <v>100</v>
      </c>
      <c r="N509" s="62">
        <f t="shared" si="156"/>
        <v>250</v>
      </c>
      <c r="O509" s="63">
        <v>150</v>
      </c>
      <c r="P509" s="63">
        <v>100</v>
      </c>
      <c r="Q509" s="62">
        <f t="shared" si="155"/>
        <v>250</v>
      </c>
      <c r="R509" s="63">
        <v>150</v>
      </c>
      <c r="S509" s="167">
        <v>100</v>
      </c>
    </row>
    <row r="510" spans="1:19" s="93" customFormat="1" ht="37.5">
      <c r="A510" s="168"/>
      <c r="B510" s="206"/>
      <c r="C510" s="141" t="s">
        <v>297</v>
      </c>
      <c r="D510" s="125" t="s">
        <v>298</v>
      </c>
      <c r="E510" s="91">
        <f t="shared" si="146"/>
        <v>800</v>
      </c>
      <c r="F510" s="63">
        <f t="shared" si="147"/>
        <v>500</v>
      </c>
      <c r="G510" s="63">
        <f t="shared" si="148"/>
        <v>300</v>
      </c>
      <c r="H510" s="62">
        <f t="shared" si="149"/>
        <v>200</v>
      </c>
      <c r="I510" s="63">
        <v>125</v>
      </c>
      <c r="J510" s="63">
        <v>75</v>
      </c>
      <c r="K510" s="62">
        <f t="shared" si="154"/>
        <v>200</v>
      </c>
      <c r="L510" s="63">
        <v>125</v>
      </c>
      <c r="M510" s="63">
        <v>75</v>
      </c>
      <c r="N510" s="62">
        <f t="shared" si="156"/>
        <v>200</v>
      </c>
      <c r="O510" s="63">
        <v>125</v>
      </c>
      <c r="P510" s="63">
        <v>75</v>
      </c>
      <c r="Q510" s="62">
        <f t="shared" si="155"/>
        <v>200</v>
      </c>
      <c r="R510" s="63">
        <v>125</v>
      </c>
      <c r="S510" s="167">
        <v>75</v>
      </c>
    </row>
    <row r="511" spans="1:19" s="93" customFormat="1" ht="37.5">
      <c r="A511" s="168"/>
      <c r="B511" s="206"/>
      <c r="C511" s="141" t="s">
        <v>336</v>
      </c>
      <c r="D511" s="125" t="s">
        <v>337</v>
      </c>
      <c r="E511" s="91">
        <f t="shared" si="146"/>
        <v>1000</v>
      </c>
      <c r="F511" s="63">
        <f t="shared" si="147"/>
        <v>500</v>
      </c>
      <c r="G511" s="63">
        <f t="shared" si="148"/>
        <v>500</v>
      </c>
      <c r="H511" s="62">
        <f t="shared" si="149"/>
        <v>250</v>
      </c>
      <c r="I511" s="63">
        <v>125</v>
      </c>
      <c r="J511" s="63">
        <v>125</v>
      </c>
      <c r="K511" s="62">
        <f t="shared" si="154"/>
        <v>250</v>
      </c>
      <c r="L511" s="63">
        <v>125</v>
      </c>
      <c r="M511" s="63">
        <v>125</v>
      </c>
      <c r="N511" s="62">
        <f t="shared" si="156"/>
        <v>250</v>
      </c>
      <c r="O511" s="63">
        <v>125</v>
      </c>
      <c r="P511" s="63">
        <v>125</v>
      </c>
      <c r="Q511" s="62">
        <f t="shared" si="155"/>
        <v>250</v>
      </c>
      <c r="R511" s="63">
        <v>125</v>
      </c>
      <c r="S511" s="167">
        <v>125</v>
      </c>
    </row>
    <row r="512" spans="1:19" s="93" customFormat="1" ht="37.5">
      <c r="A512" s="168">
        <v>46</v>
      </c>
      <c r="B512" s="206">
        <v>42</v>
      </c>
      <c r="C512" s="90"/>
      <c r="D512" s="105" t="s">
        <v>97</v>
      </c>
      <c r="E512" s="91">
        <f>SUM(E513:E528)</f>
        <v>35060</v>
      </c>
      <c r="F512" s="91">
        <f aca="true" t="shared" si="158" ref="F512:S512">SUM(F513:F528)</f>
        <v>13138</v>
      </c>
      <c r="G512" s="91">
        <f t="shared" si="158"/>
        <v>21922</v>
      </c>
      <c r="H512" s="91">
        <f t="shared" si="158"/>
        <v>8762</v>
      </c>
      <c r="I512" s="91">
        <f t="shared" si="158"/>
        <v>3283</v>
      </c>
      <c r="J512" s="91">
        <f t="shared" si="158"/>
        <v>5479</v>
      </c>
      <c r="K512" s="91">
        <f t="shared" si="158"/>
        <v>8766</v>
      </c>
      <c r="L512" s="91">
        <f t="shared" si="158"/>
        <v>3285</v>
      </c>
      <c r="M512" s="91">
        <f t="shared" si="158"/>
        <v>5481</v>
      </c>
      <c r="N512" s="91">
        <f t="shared" si="158"/>
        <v>8766</v>
      </c>
      <c r="O512" s="91">
        <f t="shared" si="158"/>
        <v>3285</v>
      </c>
      <c r="P512" s="91">
        <f t="shared" si="158"/>
        <v>5481</v>
      </c>
      <c r="Q512" s="91">
        <f t="shared" si="158"/>
        <v>8766</v>
      </c>
      <c r="R512" s="91">
        <f t="shared" si="158"/>
        <v>3285</v>
      </c>
      <c r="S512" s="165">
        <f t="shared" si="158"/>
        <v>5481</v>
      </c>
    </row>
    <row r="513" spans="1:19" s="93" customFormat="1" ht="37.5">
      <c r="A513" s="168"/>
      <c r="B513" s="206"/>
      <c r="C513" s="144" t="s">
        <v>329</v>
      </c>
      <c r="D513" s="112" t="s">
        <v>330</v>
      </c>
      <c r="E513" s="91">
        <f t="shared" si="146"/>
        <v>2000</v>
      </c>
      <c r="F513" s="63">
        <f t="shared" si="147"/>
        <v>700</v>
      </c>
      <c r="G513" s="63">
        <f t="shared" si="148"/>
        <v>1300</v>
      </c>
      <c r="H513" s="62">
        <f t="shared" si="149"/>
        <v>500</v>
      </c>
      <c r="I513" s="63">
        <v>175</v>
      </c>
      <c r="J513" s="63">
        <v>325</v>
      </c>
      <c r="K513" s="62">
        <f t="shared" si="154"/>
        <v>500</v>
      </c>
      <c r="L513" s="63">
        <v>175</v>
      </c>
      <c r="M513" s="63">
        <v>325</v>
      </c>
      <c r="N513" s="62">
        <f t="shared" si="156"/>
        <v>500</v>
      </c>
      <c r="O513" s="63">
        <v>175</v>
      </c>
      <c r="P513" s="63">
        <v>325</v>
      </c>
      <c r="Q513" s="62">
        <f>R513+S513</f>
        <v>500</v>
      </c>
      <c r="R513" s="63">
        <v>175</v>
      </c>
      <c r="S513" s="167">
        <v>325</v>
      </c>
    </row>
    <row r="514" spans="1:19" s="93" customFormat="1" ht="37.5">
      <c r="A514" s="168"/>
      <c r="B514" s="206"/>
      <c r="C514" s="182" t="s">
        <v>331</v>
      </c>
      <c r="D514" s="113" t="s">
        <v>332</v>
      </c>
      <c r="E514" s="91">
        <f t="shared" si="146"/>
        <v>300</v>
      </c>
      <c r="F514" s="63">
        <f t="shared" si="147"/>
        <v>100</v>
      </c>
      <c r="G514" s="63">
        <f t="shared" si="148"/>
        <v>200</v>
      </c>
      <c r="H514" s="62">
        <f t="shared" si="149"/>
        <v>75</v>
      </c>
      <c r="I514" s="63">
        <v>25</v>
      </c>
      <c r="J514" s="63">
        <v>50</v>
      </c>
      <c r="K514" s="62">
        <f t="shared" si="154"/>
        <v>75</v>
      </c>
      <c r="L514" s="63">
        <v>25</v>
      </c>
      <c r="M514" s="63">
        <v>50</v>
      </c>
      <c r="N514" s="62">
        <f t="shared" si="156"/>
        <v>75</v>
      </c>
      <c r="O514" s="63">
        <v>25</v>
      </c>
      <c r="P514" s="63">
        <v>50</v>
      </c>
      <c r="Q514" s="62">
        <f aca="true" t="shared" si="159" ref="Q514:Q528">R514+S514</f>
        <v>75</v>
      </c>
      <c r="R514" s="63">
        <v>25</v>
      </c>
      <c r="S514" s="167">
        <v>50</v>
      </c>
    </row>
    <row r="515" spans="1:19" s="93" customFormat="1" ht="37.5">
      <c r="A515" s="168"/>
      <c r="B515" s="206"/>
      <c r="C515" s="141" t="s">
        <v>305</v>
      </c>
      <c r="D515" s="125" t="s">
        <v>306</v>
      </c>
      <c r="E515" s="91">
        <f t="shared" si="146"/>
        <v>7000</v>
      </c>
      <c r="F515" s="63">
        <f t="shared" si="147"/>
        <v>2800</v>
      </c>
      <c r="G515" s="63">
        <f t="shared" si="148"/>
        <v>4200</v>
      </c>
      <c r="H515" s="62">
        <f t="shared" si="149"/>
        <v>1750</v>
      </c>
      <c r="I515" s="63">
        <v>700</v>
      </c>
      <c r="J515" s="63">
        <v>1050</v>
      </c>
      <c r="K515" s="62">
        <f t="shared" si="154"/>
        <v>1750</v>
      </c>
      <c r="L515" s="63">
        <v>700</v>
      </c>
      <c r="M515" s="63">
        <v>1050</v>
      </c>
      <c r="N515" s="62">
        <f t="shared" si="156"/>
        <v>1750</v>
      </c>
      <c r="O515" s="63">
        <v>700</v>
      </c>
      <c r="P515" s="63">
        <v>1050</v>
      </c>
      <c r="Q515" s="62">
        <f t="shared" si="159"/>
        <v>1750</v>
      </c>
      <c r="R515" s="63">
        <v>700</v>
      </c>
      <c r="S515" s="167">
        <v>1050</v>
      </c>
    </row>
    <row r="516" spans="1:19" s="93" customFormat="1" ht="37.5">
      <c r="A516" s="168"/>
      <c r="B516" s="206"/>
      <c r="C516" s="141" t="s">
        <v>275</v>
      </c>
      <c r="D516" s="125" t="s">
        <v>276</v>
      </c>
      <c r="E516" s="91">
        <f t="shared" si="146"/>
        <v>6000</v>
      </c>
      <c r="F516" s="63">
        <f t="shared" si="147"/>
        <v>2340</v>
      </c>
      <c r="G516" s="63">
        <f t="shared" si="148"/>
        <v>3660</v>
      </c>
      <c r="H516" s="62">
        <f t="shared" si="149"/>
        <v>1500</v>
      </c>
      <c r="I516" s="63">
        <v>585</v>
      </c>
      <c r="J516" s="63">
        <v>915</v>
      </c>
      <c r="K516" s="62">
        <f t="shared" si="154"/>
        <v>1500</v>
      </c>
      <c r="L516" s="63">
        <v>585</v>
      </c>
      <c r="M516" s="63">
        <v>915</v>
      </c>
      <c r="N516" s="62">
        <f t="shared" si="156"/>
        <v>1500</v>
      </c>
      <c r="O516" s="63">
        <v>585</v>
      </c>
      <c r="P516" s="63">
        <v>915</v>
      </c>
      <c r="Q516" s="62">
        <f t="shared" si="159"/>
        <v>1500</v>
      </c>
      <c r="R516" s="63">
        <v>585</v>
      </c>
      <c r="S516" s="167">
        <v>915</v>
      </c>
    </row>
    <row r="517" spans="1:19" s="93" customFormat="1" ht="56.25">
      <c r="A517" s="168"/>
      <c r="B517" s="206"/>
      <c r="C517" s="141" t="s">
        <v>277</v>
      </c>
      <c r="D517" s="125" t="s">
        <v>278</v>
      </c>
      <c r="E517" s="91">
        <f t="shared" si="146"/>
        <v>300</v>
      </c>
      <c r="F517" s="63">
        <f t="shared" si="147"/>
        <v>106</v>
      </c>
      <c r="G517" s="63">
        <f t="shared" si="148"/>
        <v>194</v>
      </c>
      <c r="H517" s="62">
        <f t="shared" si="149"/>
        <v>72</v>
      </c>
      <c r="I517" s="63">
        <v>25</v>
      </c>
      <c r="J517" s="63">
        <v>47</v>
      </c>
      <c r="K517" s="62">
        <f t="shared" si="154"/>
        <v>76</v>
      </c>
      <c r="L517" s="63">
        <v>27</v>
      </c>
      <c r="M517" s="63">
        <v>49</v>
      </c>
      <c r="N517" s="62">
        <f t="shared" si="156"/>
        <v>76</v>
      </c>
      <c r="O517" s="63">
        <v>27</v>
      </c>
      <c r="P517" s="63">
        <v>49</v>
      </c>
      <c r="Q517" s="62">
        <f t="shared" si="159"/>
        <v>76</v>
      </c>
      <c r="R517" s="63">
        <v>27</v>
      </c>
      <c r="S517" s="167">
        <v>49</v>
      </c>
    </row>
    <row r="518" spans="1:19" s="93" customFormat="1" ht="37.5">
      <c r="A518" s="168"/>
      <c r="B518" s="206"/>
      <c r="C518" s="141" t="s">
        <v>321</v>
      </c>
      <c r="D518" s="125" t="s">
        <v>322</v>
      </c>
      <c r="E518" s="91">
        <f t="shared" si="146"/>
        <v>3760</v>
      </c>
      <c r="F518" s="63">
        <f t="shared" si="147"/>
        <v>1300</v>
      </c>
      <c r="G518" s="63">
        <f t="shared" si="148"/>
        <v>2460</v>
      </c>
      <c r="H518" s="62">
        <f t="shared" si="149"/>
        <v>940</v>
      </c>
      <c r="I518" s="63">
        <v>325</v>
      </c>
      <c r="J518" s="63">
        <v>615</v>
      </c>
      <c r="K518" s="62">
        <f t="shared" si="154"/>
        <v>940</v>
      </c>
      <c r="L518" s="63">
        <v>325</v>
      </c>
      <c r="M518" s="63">
        <v>615</v>
      </c>
      <c r="N518" s="62">
        <f t="shared" si="156"/>
        <v>940</v>
      </c>
      <c r="O518" s="63">
        <v>325</v>
      </c>
      <c r="P518" s="63">
        <v>615</v>
      </c>
      <c r="Q518" s="62">
        <f t="shared" si="159"/>
        <v>940</v>
      </c>
      <c r="R518" s="63">
        <v>325</v>
      </c>
      <c r="S518" s="167">
        <v>615</v>
      </c>
    </row>
    <row r="519" spans="1:19" s="93" customFormat="1" ht="37.5">
      <c r="A519" s="168"/>
      <c r="B519" s="206"/>
      <c r="C519" s="141" t="s">
        <v>289</v>
      </c>
      <c r="D519" s="125" t="s">
        <v>290</v>
      </c>
      <c r="E519" s="91">
        <f t="shared" si="146"/>
        <v>900</v>
      </c>
      <c r="F519" s="63">
        <f t="shared" si="147"/>
        <v>320</v>
      </c>
      <c r="G519" s="63">
        <f t="shared" si="148"/>
        <v>580</v>
      </c>
      <c r="H519" s="62">
        <f t="shared" si="149"/>
        <v>225</v>
      </c>
      <c r="I519" s="63">
        <v>80</v>
      </c>
      <c r="J519" s="63">
        <v>145</v>
      </c>
      <c r="K519" s="62">
        <f t="shared" si="154"/>
        <v>225</v>
      </c>
      <c r="L519" s="63">
        <v>80</v>
      </c>
      <c r="M519" s="63">
        <v>145</v>
      </c>
      <c r="N519" s="62">
        <f t="shared" si="156"/>
        <v>225</v>
      </c>
      <c r="O519" s="63">
        <v>80</v>
      </c>
      <c r="P519" s="63">
        <v>145</v>
      </c>
      <c r="Q519" s="62">
        <f t="shared" si="159"/>
        <v>225</v>
      </c>
      <c r="R519" s="63">
        <v>80</v>
      </c>
      <c r="S519" s="167">
        <v>145</v>
      </c>
    </row>
    <row r="520" spans="1:19" s="93" customFormat="1" ht="93.75">
      <c r="A520" s="168"/>
      <c r="B520" s="206"/>
      <c r="C520" s="141" t="s">
        <v>291</v>
      </c>
      <c r="D520" s="125" t="s">
        <v>292</v>
      </c>
      <c r="E520" s="91">
        <f t="shared" si="146"/>
        <v>5200</v>
      </c>
      <c r="F520" s="63">
        <f t="shared" si="147"/>
        <v>2100</v>
      </c>
      <c r="G520" s="63">
        <f t="shared" si="148"/>
        <v>3100</v>
      </c>
      <c r="H520" s="62">
        <f t="shared" si="149"/>
        <v>1300</v>
      </c>
      <c r="I520" s="63">
        <v>525</v>
      </c>
      <c r="J520" s="63">
        <v>775</v>
      </c>
      <c r="K520" s="62">
        <f t="shared" si="154"/>
        <v>1300</v>
      </c>
      <c r="L520" s="63">
        <v>525</v>
      </c>
      <c r="M520" s="63">
        <v>775</v>
      </c>
      <c r="N520" s="62">
        <f t="shared" si="156"/>
        <v>1300</v>
      </c>
      <c r="O520" s="63">
        <v>525</v>
      </c>
      <c r="P520" s="63">
        <v>775</v>
      </c>
      <c r="Q520" s="62">
        <f t="shared" si="159"/>
        <v>1300</v>
      </c>
      <c r="R520" s="63">
        <v>525</v>
      </c>
      <c r="S520" s="167">
        <v>775</v>
      </c>
    </row>
    <row r="521" spans="1:19" s="93" customFormat="1" ht="37.5">
      <c r="A521" s="168"/>
      <c r="B521" s="206"/>
      <c r="C521" s="141" t="s">
        <v>293</v>
      </c>
      <c r="D521" s="125" t="s">
        <v>294</v>
      </c>
      <c r="E521" s="91">
        <f t="shared" si="146"/>
        <v>1500</v>
      </c>
      <c r="F521" s="63">
        <f t="shared" si="147"/>
        <v>400</v>
      </c>
      <c r="G521" s="63">
        <f t="shared" si="148"/>
        <v>1100</v>
      </c>
      <c r="H521" s="62">
        <f t="shared" si="149"/>
        <v>375</v>
      </c>
      <c r="I521" s="63">
        <v>100</v>
      </c>
      <c r="J521" s="63">
        <v>275</v>
      </c>
      <c r="K521" s="62">
        <f t="shared" si="154"/>
        <v>375</v>
      </c>
      <c r="L521" s="63">
        <v>100</v>
      </c>
      <c r="M521" s="63">
        <v>275</v>
      </c>
      <c r="N521" s="62">
        <f t="shared" si="156"/>
        <v>375</v>
      </c>
      <c r="O521" s="63">
        <v>100</v>
      </c>
      <c r="P521" s="63">
        <v>275</v>
      </c>
      <c r="Q521" s="62">
        <f t="shared" si="159"/>
        <v>375</v>
      </c>
      <c r="R521" s="63">
        <v>100</v>
      </c>
      <c r="S521" s="167">
        <v>275</v>
      </c>
    </row>
    <row r="522" spans="1:19" s="93" customFormat="1" ht="56.25">
      <c r="A522" s="168"/>
      <c r="B522" s="206"/>
      <c r="C522" s="141" t="s">
        <v>295</v>
      </c>
      <c r="D522" s="125" t="s">
        <v>296</v>
      </c>
      <c r="E522" s="91">
        <f t="shared" si="146"/>
        <v>1500</v>
      </c>
      <c r="F522" s="63">
        <f t="shared" si="147"/>
        <v>600</v>
      </c>
      <c r="G522" s="63">
        <f t="shared" si="148"/>
        <v>900</v>
      </c>
      <c r="H522" s="62">
        <f t="shared" si="149"/>
        <v>375</v>
      </c>
      <c r="I522" s="63">
        <v>150</v>
      </c>
      <c r="J522" s="63">
        <v>225</v>
      </c>
      <c r="K522" s="62">
        <f t="shared" si="154"/>
        <v>375</v>
      </c>
      <c r="L522" s="63">
        <v>150</v>
      </c>
      <c r="M522" s="63">
        <v>225</v>
      </c>
      <c r="N522" s="62">
        <f t="shared" si="156"/>
        <v>375</v>
      </c>
      <c r="O522" s="63">
        <v>150</v>
      </c>
      <c r="P522" s="63">
        <v>225</v>
      </c>
      <c r="Q522" s="62">
        <f t="shared" si="159"/>
        <v>375</v>
      </c>
      <c r="R522" s="63">
        <v>150</v>
      </c>
      <c r="S522" s="167">
        <v>225</v>
      </c>
    </row>
    <row r="523" spans="1:19" s="93" customFormat="1" ht="37.5">
      <c r="A523" s="168"/>
      <c r="B523" s="206"/>
      <c r="C523" s="141" t="s">
        <v>297</v>
      </c>
      <c r="D523" s="125" t="s">
        <v>298</v>
      </c>
      <c r="E523" s="91">
        <f t="shared" si="146"/>
        <v>600</v>
      </c>
      <c r="F523" s="63">
        <f t="shared" si="147"/>
        <v>200</v>
      </c>
      <c r="G523" s="63">
        <f t="shared" si="148"/>
        <v>400</v>
      </c>
      <c r="H523" s="62">
        <f t="shared" si="149"/>
        <v>150</v>
      </c>
      <c r="I523" s="63">
        <v>50</v>
      </c>
      <c r="J523" s="63">
        <v>100</v>
      </c>
      <c r="K523" s="62">
        <f t="shared" si="154"/>
        <v>150</v>
      </c>
      <c r="L523" s="63">
        <v>50</v>
      </c>
      <c r="M523" s="63">
        <v>100</v>
      </c>
      <c r="N523" s="62">
        <f t="shared" si="156"/>
        <v>150</v>
      </c>
      <c r="O523" s="63">
        <v>50</v>
      </c>
      <c r="P523" s="63">
        <v>100</v>
      </c>
      <c r="Q523" s="62">
        <f t="shared" si="159"/>
        <v>150</v>
      </c>
      <c r="R523" s="63">
        <v>50</v>
      </c>
      <c r="S523" s="167">
        <v>100</v>
      </c>
    </row>
    <row r="524" spans="1:19" s="93" customFormat="1" ht="37.5">
      <c r="A524" s="168"/>
      <c r="B524" s="206"/>
      <c r="C524" s="141" t="s">
        <v>299</v>
      </c>
      <c r="D524" s="125" t="s">
        <v>300</v>
      </c>
      <c r="E524" s="91">
        <f t="shared" si="146"/>
        <v>100</v>
      </c>
      <c r="F524" s="63">
        <f t="shared" si="147"/>
        <v>36</v>
      </c>
      <c r="G524" s="63">
        <f t="shared" si="148"/>
        <v>64</v>
      </c>
      <c r="H524" s="62">
        <f t="shared" si="149"/>
        <v>25</v>
      </c>
      <c r="I524" s="63">
        <v>9</v>
      </c>
      <c r="J524" s="63">
        <v>16</v>
      </c>
      <c r="K524" s="62">
        <f t="shared" si="154"/>
        <v>25</v>
      </c>
      <c r="L524" s="63">
        <v>9</v>
      </c>
      <c r="M524" s="63">
        <v>16</v>
      </c>
      <c r="N524" s="62">
        <f t="shared" si="156"/>
        <v>25</v>
      </c>
      <c r="O524" s="63">
        <v>9</v>
      </c>
      <c r="P524" s="63">
        <v>16</v>
      </c>
      <c r="Q524" s="62">
        <f t="shared" si="159"/>
        <v>25</v>
      </c>
      <c r="R524" s="63">
        <v>9</v>
      </c>
      <c r="S524" s="167">
        <v>16</v>
      </c>
    </row>
    <row r="525" spans="1:19" s="93" customFormat="1" ht="37.5">
      <c r="A525" s="168"/>
      <c r="B525" s="206"/>
      <c r="C525" s="141" t="s">
        <v>327</v>
      </c>
      <c r="D525" s="125" t="s">
        <v>328</v>
      </c>
      <c r="E525" s="91">
        <f t="shared" si="146"/>
        <v>100</v>
      </c>
      <c r="F525" s="63">
        <f t="shared" si="147"/>
        <v>36</v>
      </c>
      <c r="G525" s="63">
        <f t="shared" si="148"/>
        <v>64</v>
      </c>
      <c r="H525" s="62">
        <f t="shared" si="149"/>
        <v>25</v>
      </c>
      <c r="I525" s="63">
        <v>9</v>
      </c>
      <c r="J525" s="63">
        <v>16</v>
      </c>
      <c r="K525" s="62">
        <f t="shared" si="154"/>
        <v>25</v>
      </c>
      <c r="L525" s="63">
        <v>9</v>
      </c>
      <c r="M525" s="63">
        <v>16</v>
      </c>
      <c r="N525" s="62">
        <f t="shared" si="156"/>
        <v>25</v>
      </c>
      <c r="O525" s="63">
        <v>9</v>
      </c>
      <c r="P525" s="63">
        <v>16</v>
      </c>
      <c r="Q525" s="62">
        <f t="shared" si="159"/>
        <v>25</v>
      </c>
      <c r="R525" s="63">
        <v>9</v>
      </c>
      <c r="S525" s="167">
        <v>16</v>
      </c>
    </row>
    <row r="526" spans="1:19" s="93" customFormat="1" ht="37.5">
      <c r="A526" s="168"/>
      <c r="B526" s="206"/>
      <c r="C526" s="141" t="s">
        <v>336</v>
      </c>
      <c r="D526" s="125" t="s">
        <v>337</v>
      </c>
      <c r="E526" s="91">
        <f t="shared" si="146"/>
        <v>2500</v>
      </c>
      <c r="F526" s="63">
        <f t="shared" si="147"/>
        <v>960</v>
      </c>
      <c r="G526" s="63">
        <f t="shared" si="148"/>
        <v>1540</v>
      </c>
      <c r="H526" s="62">
        <f t="shared" si="149"/>
        <v>625</v>
      </c>
      <c r="I526" s="63">
        <v>240</v>
      </c>
      <c r="J526" s="63">
        <v>385</v>
      </c>
      <c r="K526" s="62">
        <f t="shared" si="154"/>
        <v>625</v>
      </c>
      <c r="L526" s="63">
        <v>240</v>
      </c>
      <c r="M526" s="63">
        <v>385</v>
      </c>
      <c r="N526" s="62">
        <f t="shared" si="156"/>
        <v>625</v>
      </c>
      <c r="O526" s="63">
        <v>240</v>
      </c>
      <c r="P526" s="63">
        <v>385</v>
      </c>
      <c r="Q526" s="62">
        <f t="shared" si="159"/>
        <v>625</v>
      </c>
      <c r="R526" s="63">
        <v>240</v>
      </c>
      <c r="S526" s="167">
        <v>385</v>
      </c>
    </row>
    <row r="527" spans="1:19" s="93" customFormat="1" ht="56.25">
      <c r="A527" s="168"/>
      <c r="B527" s="206"/>
      <c r="C527" s="141" t="s">
        <v>338</v>
      </c>
      <c r="D527" s="125" t="s">
        <v>339</v>
      </c>
      <c r="E527" s="91">
        <f aca="true" t="shared" si="160" ref="E527:E541">F527+G527</f>
        <v>1500</v>
      </c>
      <c r="F527" s="63">
        <f aca="true" t="shared" si="161" ref="F527:G541">I527+L527+O527+R527</f>
        <v>520</v>
      </c>
      <c r="G527" s="63">
        <f t="shared" si="161"/>
        <v>980</v>
      </c>
      <c r="H527" s="62">
        <f>I527+J527</f>
        <v>375</v>
      </c>
      <c r="I527" s="63">
        <v>130</v>
      </c>
      <c r="J527" s="63">
        <v>245</v>
      </c>
      <c r="K527" s="62">
        <f t="shared" si="154"/>
        <v>375</v>
      </c>
      <c r="L527" s="63">
        <v>130</v>
      </c>
      <c r="M527" s="63">
        <v>245</v>
      </c>
      <c r="N527" s="62">
        <f t="shared" si="156"/>
        <v>375</v>
      </c>
      <c r="O527" s="63">
        <v>130</v>
      </c>
      <c r="P527" s="63">
        <v>245</v>
      </c>
      <c r="Q527" s="62">
        <f t="shared" si="159"/>
        <v>375</v>
      </c>
      <c r="R527" s="63">
        <v>130</v>
      </c>
      <c r="S527" s="167">
        <v>245</v>
      </c>
    </row>
    <row r="528" spans="1:19" s="93" customFormat="1" ht="37.5">
      <c r="A528" s="168"/>
      <c r="B528" s="206"/>
      <c r="C528" s="141" t="s">
        <v>313</v>
      </c>
      <c r="D528" s="125" t="s">
        <v>314</v>
      </c>
      <c r="E528" s="91">
        <f t="shared" si="160"/>
        <v>1800</v>
      </c>
      <c r="F528" s="63">
        <f t="shared" si="161"/>
        <v>620</v>
      </c>
      <c r="G528" s="63">
        <f t="shared" si="161"/>
        <v>1180</v>
      </c>
      <c r="H528" s="62">
        <f>I528+J528</f>
        <v>450</v>
      </c>
      <c r="I528" s="63">
        <v>155</v>
      </c>
      <c r="J528" s="63">
        <v>295</v>
      </c>
      <c r="K528" s="62">
        <f t="shared" si="154"/>
        <v>450</v>
      </c>
      <c r="L528" s="63">
        <v>155</v>
      </c>
      <c r="M528" s="63">
        <v>295</v>
      </c>
      <c r="N528" s="62">
        <f t="shared" si="156"/>
        <v>450</v>
      </c>
      <c r="O528" s="63">
        <v>155</v>
      </c>
      <c r="P528" s="63">
        <v>295</v>
      </c>
      <c r="Q528" s="62">
        <f t="shared" si="159"/>
        <v>450</v>
      </c>
      <c r="R528" s="63">
        <v>155</v>
      </c>
      <c r="S528" s="167">
        <v>295</v>
      </c>
    </row>
    <row r="529" spans="1:19" s="93" customFormat="1" ht="37.5">
      <c r="A529" s="168">
        <v>47</v>
      </c>
      <c r="B529" s="206">
        <v>43</v>
      </c>
      <c r="C529" s="183"/>
      <c r="D529" s="100" t="s">
        <v>115</v>
      </c>
      <c r="E529" s="91">
        <f aca="true" t="shared" si="162" ref="E529:J529">SUM(E530)</f>
        <v>640</v>
      </c>
      <c r="F529" s="91">
        <f t="shared" si="162"/>
        <v>179</v>
      </c>
      <c r="G529" s="91">
        <f t="shared" si="162"/>
        <v>461</v>
      </c>
      <c r="H529" s="91">
        <f t="shared" si="162"/>
        <v>640</v>
      </c>
      <c r="I529" s="91">
        <f t="shared" si="162"/>
        <v>179</v>
      </c>
      <c r="J529" s="91">
        <f t="shared" si="162"/>
        <v>461</v>
      </c>
      <c r="K529" s="62"/>
      <c r="L529" s="63"/>
      <c r="M529" s="63"/>
      <c r="N529" s="62"/>
      <c r="O529" s="63"/>
      <c r="P529" s="63"/>
      <c r="Q529" s="62"/>
      <c r="R529" s="63"/>
      <c r="S529" s="167"/>
    </row>
    <row r="530" spans="1:19" s="93" customFormat="1" ht="37.5">
      <c r="A530" s="168"/>
      <c r="B530" s="206"/>
      <c r="C530" s="141" t="s">
        <v>321</v>
      </c>
      <c r="D530" s="125" t="s">
        <v>322</v>
      </c>
      <c r="E530" s="91">
        <f t="shared" si="160"/>
        <v>640</v>
      </c>
      <c r="F530" s="63">
        <v>179</v>
      </c>
      <c r="G530" s="63">
        <v>461</v>
      </c>
      <c r="H530" s="62">
        <f>I530+J530</f>
        <v>640</v>
      </c>
      <c r="I530" s="63">
        <v>179</v>
      </c>
      <c r="J530" s="63">
        <v>461</v>
      </c>
      <c r="K530" s="62"/>
      <c r="L530" s="63"/>
      <c r="M530" s="63"/>
      <c r="N530" s="62"/>
      <c r="O530" s="63"/>
      <c r="P530" s="63"/>
      <c r="Q530" s="62"/>
      <c r="R530" s="63"/>
      <c r="S530" s="167"/>
    </row>
    <row r="531" spans="1:19" s="93" customFormat="1" ht="37.5">
      <c r="A531" s="168">
        <v>48</v>
      </c>
      <c r="B531" s="206">
        <v>45</v>
      </c>
      <c r="C531" s="90"/>
      <c r="D531" s="105" t="s">
        <v>61</v>
      </c>
      <c r="E531" s="91">
        <f>SUM(E532:E541)</f>
        <v>14700</v>
      </c>
      <c r="F531" s="91">
        <f aca="true" t="shared" si="163" ref="F531:S531">SUM(F532:F541)</f>
        <v>1175</v>
      </c>
      <c r="G531" s="91">
        <f t="shared" si="163"/>
        <v>13525</v>
      </c>
      <c r="H531" s="91">
        <f t="shared" si="163"/>
        <v>3881</v>
      </c>
      <c r="I531" s="91">
        <f t="shared" si="163"/>
        <v>309</v>
      </c>
      <c r="J531" s="91">
        <f t="shared" si="163"/>
        <v>3572</v>
      </c>
      <c r="K531" s="91">
        <f t="shared" si="163"/>
        <v>3579</v>
      </c>
      <c r="L531" s="91">
        <f t="shared" si="163"/>
        <v>285</v>
      </c>
      <c r="M531" s="91">
        <f t="shared" si="163"/>
        <v>3294</v>
      </c>
      <c r="N531" s="91">
        <f t="shared" si="163"/>
        <v>3511</v>
      </c>
      <c r="O531" s="91">
        <f t="shared" si="163"/>
        <v>293</v>
      </c>
      <c r="P531" s="91">
        <f t="shared" si="163"/>
        <v>3218</v>
      </c>
      <c r="Q531" s="91">
        <f t="shared" si="163"/>
        <v>3729</v>
      </c>
      <c r="R531" s="91">
        <f t="shared" si="163"/>
        <v>288</v>
      </c>
      <c r="S531" s="165">
        <f t="shared" si="163"/>
        <v>3441</v>
      </c>
    </row>
    <row r="532" spans="1:19" s="93" customFormat="1" ht="37.5">
      <c r="A532" s="168"/>
      <c r="B532" s="206"/>
      <c r="C532" s="33" t="s">
        <v>329</v>
      </c>
      <c r="D532" s="174" t="s">
        <v>330</v>
      </c>
      <c r="E532" s="91">
        <f t="shared" si="160"/>
        <v>300</v>
      </c>
      <c r="F532" s="63">
        <f t="shared" si="161"/>
        <v>20</v>
      </c>
      <c r="G532" s="63">
        <f t="shared" si="161"/>
        <v>280</v>
      </c>
      <c r="H532" s="62">
        <f>I532+J532</f>
        <v>75</v>
      </c>
      <c r="I532" s="63">
        <v>5</v>
      </c>
      <c r="J532" s="63">
        <v>70</v>
      </c>
      <c r="K532" s="62">
        <f>L532+M532</f>
        <v>75</v>
      </c>
      <c r="L532" s="63">
        <v>5</v>
      </c>
      <c r="M532" s="63">
        <v>70</v>
      </c>
      <c r="N532" s="62">
        <f>O532+P532</f>
        <v>75</v>
      </c>
      <c r="O532" s="63">
        <v>5</v>
      </c>
      <c r="P532" s="63">
        <v>70</v>
      </c>
      <c r="Q532" s="62">
        <f>R532+S532</f>
        <v>75</v>
      </c>
      <c r="R532" s="63">
        <v>5</v>
      </c>
      <c r="S532" s="167">
        <v>70</v>
      </c>
    </row>
    <row r="533" spans="1:19" s="93" customFormat="1" ht="37.5">
      <c r="A533" s="168"/>
      <c r="B533" s="206"/>
      <c r="C533" s="33" t="s">
        <v>331</v>
      </c>
      <c r="D533" s="174" t="s">
        <v>332</v>
      </c>
      <c r="E533" s="91">
        <f t="shared" si="160"/>
        <v>250</v>
      </c>
      <c r="F533" s="63">
        <f t="shared" si="161"/>
        <v>20</v>
      </c>
      <c r="G533" s="63">
        <f t="shared" si="161"/>
        <v>230</v>
      </c>
      <c r="H533" s="62">
        <f aca="true" t="shared" si="164" ref="H533:H541">I533+J533</f>
        <v>0</v>
      </c>
      <c r="I533" s="63">
        <v>0</v>
      </c>
      <c r="J533" s="63">
        <v>0</v>
      </c>
      <c r="K533" s="62">
        <f aca="true" t="shared" si="165" ref="K533:K541">L533+M533</f>
        <v>0</v>
      </c>
      <c r="L533" s="63">
        <v>0</v>
      </c>
      <c r="M533" s="63">
        <v>0</v>
      </c>
      <c r="N533" s="62">
        <f aca="true" t="shared" si="166" ref="N533:N541">O533+P533</f>
        <v>250</v>
      </c>
      <c r="O533" s="63">
        <v>20</v>
      </c>
      <c r="P533" s="63">
        <v>230</v>
      </c>
      <c r="Q533" s="62">
        <f aca="true" t="shared" si="167" ref="Q533:Q541">R533+S533</f>
        <v>0</v>
      </c>
      <c r="R533" s="63">
        <v>0</v>
      </c>
      <c r="S533" s="167">
        <v>0</v>
      </c>
    </row>
    <row r="534" spans="1:19" s="93" customFormat="1" ht="37.5">
      <c r="A534" s="168"/>
      <c r="B534" s="206"/>
      <c r="C534" s="186" t="s">
        <v>305</v>
      </c>
      <c r="D534" s="174" t="s">
        <v>306</v>
      </c>
      <c r="E534" s="91">
        <f t="shared" si="160"/>
        <v>4000</v>
      </c>
      <c r="F534" s="63">
        <f t="shared" si="161"/>
        <v>200</v>
      </c>
      <c r="G534" s="63">
        <f t="shared" si="161"/>
        <v>3800</v>
      </c>
      <c r="H534" s="62">
        <f t="shared" si="164"/>
        <v>1200</v>
      </c>
      <c r="I534" s="63">
        <v>60</v>
      </c>
      <c r="J534" s="63">
        <v>1140</v>
      </c>
      <c r="K534" s="62">
        <f t="shared" si="165"/>
        <v>1000</v>
      </c>
      <c r="L534" s="63">
        <v>50</v>
      </c>
      <c r="M534" s="63">
        <v>950</v>
      </c>
      <c r="N534" s="62">
        <f t="shared" si="166"/>
        <v>800</v>
      </c>
      <c r="O534" s="63">
        <v>40</v>
      </c>
      <c r="P534" s="63">
        <v>760</v>
      </c>
      <c r="Q534" s="62">
        <f t="shared" si="167"/>
        <v>1000</v>
      </c>
      <c r="R534" s="63">
        <v>50</v>
      </c>
      <c r="S534" s="167">
        <v>950</v>
      </c>
    </row>
    <row r="535" spans="1:19" s="93" customFormat="1" ht="37.5">
      <c r="A535" s="168"/>
      <c r="B535" s="206"/>
      <c r="C535" s="186" t="s">
        <v>275</v>
      </c>
      <c r="D535" s="174" t="s">
        <v>276</v>
      </c>
      <c r="E535" s="91">
        <f t="shared" si="160"/>
        <v>4000</v>
      </c>
      <c r="F535" s="63">
        <f t="shared" si="161"/>
        <v>380</v>
      </c>
      <c r="G535" s="63">
        <f t="shared" si="161"/>
        <v>3620</v>
      </c>
      <c r="H535" s="62">
        <f t="shared" si="164"/>
        <v>1040</v>
      </c>
      <c r="I535" s="63">
        <v>100</v>
      </c>
      <c r="J535" s="63">
        <v>940</v>
      </c>
      <c r="K535" s="62">
        <f t="shared" si="165"/>
        <v>960</v>
      </c>
      <c r="L535" s="63">
        <v>90</v>
      </c>
      <c r="M535" s="63">
        <v>870</v>
      </c>
      <c r="N535" s="62">
        <f t="shared" si="166"/>
        <v>960</v>
      </c>
      <c r="O535" s="63">
        <v>90</v>
      </c>
      <c r="P535" s="63">
        <v>870</v>
      </c>
      <c r="Q535" s="62">
        <f t="shared" si="167"/>
        <v>1040</v>
      </c>
      <c r="R535" s="63">
        <v>100</v>
      </c>
      <c r="S535" s="167">
        <v>940</v>
      </c>
    </row>
    <row r="536" spans="1:19" s="93" customFormat="1" ht="37.5">
      <c r="A536" s="168"/>
      <c r="B536" s="206"/>
      <c r="C536" s="186" t="s">
        <v>289</v>
      </c>
      <c r="D536" s="174" t="s">
        <v>290</v>
      </c>
      <c r="E536" s="91">
        <f t="shared" si="160"/>
        <v>400</v>
      </c>
      <c r="F536" s="63">
        <f t="shared" si="161"/>
        <v>40</v>
      </c>
      <c r="G536" s="63">
        <f t="shared" si="161"/>
        <v>360</v>
      </c>
      <c r="H536" s="62">
        <f t="shared" si="164"/>
        <v>100</v>
      </c>
      <c r="I536" s="63">
        <v>10</v>
      </c>
      <c r="J536" s="63">
        <v>90</v>
      </c>
      <c r="K536" s="62">
        <f t="shared" si="165"/>
        <v>100</v>
      </c>
      <c r="L536" s="63">
        <v>10</v>
      </c>
      <c r="M536" s="63">
        <v>90</v>
      </c>
      <c r="N536" s="62">
        <f t="shared" si="166"/>
        <v>100</v>
      </c>
      <c r="O536" s="63">
        <v>10</v>
      </c>
      <c r="P536" s="63">
        <v>90</v>
      </c>
      <c r="Q536" s="62">
        <f t="shared" si="167"/>
        <v>100</v>
      </c>
      <c r="R536" s="63">
        <v>10</v>
      </c>
      <c r="S536" s="167">
        <v>90</v>
      </c>
    </row>
    <row r="537" spans="1:19" s="93" customFormat="1" ht="93.75">
      <c r="A537" s="168"/>
      <c r="B537" s="206"/>
      <c r="C537" s="186" t="s">
        <v>291</v>
      </c>
      <c r="D537" s="174" t="s">
        <v>292</v>
      </c>
      <c r="E537" s="91">
        <f t="shared" si="160"/>
        <v>2500</v>
      </c>
      <c r="F537" s="63">
        <f t="shared" si="161"/>
        <v>240</v>
      </c>
      <c r="G537" s="63">
        <f t="shared" si="161"/>
        <v>2260</v>
      </c>
      <c r="H537" s="62">
        <f t="shared" si="164"/>
        <v>625</v>
      </c>
      <c r="I537" s="63">
        <v>60</v>
      </c>
      <c r="J537" s="63">
        <v>565</v>
      </c>
      <c r="K537" s="62">
        <f t="shared" si="165"/>
        <v>625</v>
      </c>
      <c r="L537" s="63">
        <v>60</v>
      </c>
      <c r="M537" s="63">
        <v>565</v>
      </c>
      <c r="N537" s="62">
        <f t="shared" si="166"/>
        <v>624</v>
      </c>
      <c r="O537" s="63">
        <v>60</v>
      </c>
      <c r="P537" s="63">
        <v>564</v>
      </c>
      <c r="Q537" s="62">
        <f t="shared" si="167"/>
        <v>626</v>
      </c>
      <c r="R537" s="63">
        <v>60</v>
      </c>
      <c r="S537" s="167">
        <v>566</v>
      </c>
    </row>
    <row r="538" spans="1:19" s="93" customFormat="1" ht="37.5">
      <c r="A538" s="168"/>
      <c r="B538" s="206"/>
      <c r="C538" s="186" t="s">
        <v>293</v>
      </c>
      <c r="D538" s="174" t="s">
        <v>294</v>
      </c>
      <c r="E538" s="91">
        <f t="shared" si="160"/>
        <v>1000</v>
      </c>
      <c r="F538" s="63">
        <f t="shared" si="161"/>
        <v>110</v>
      </c>
      <c r="G538" s="63">
        <f t="shared" si="161"/>
        <v>890</v>
      </c>
      <c r="H538" s="62">
        <f t="shared" si="164"/>
        <v>273</v>
      </c>
      <c r="I538" s="63">
        <v>30</v>
      </c>
      <c r="J538" s="63">
        <v>243</v>
      </c>
      <c r="K538" s="62">
        <f t="shared" si="165"/>
        <v>193</v>
      </c>
      <c r="L538" s="63">
        <v>25</v>
      </c>
      <c r="M538" s="63">
        <v>168</v>
      </c>
      <c r="N538" s="62">
        <f t="shared" si="166"/>
        <v>262</v>
      </c>
      <c r="O538" s="63">
        <v>30</v>
      </c>
      <c r="P538" s="63">
        <v>232</v>
      </c>
      <c r="Q538" s="62">
        <f t="shared" si="167"/>
        <v>272</v>
      </c>
      <c r="R538" s="63">
        <v>25</v>
      </c>
      <c r="S538" s="167">
        <v>247</v>
      </c>
    </row>
    <row r="539" spans="1:19" s="93" customFormat="1" ht="37.5">
      <c r="A539" s="168"/>
      <c r="B539" s="206"/>
      <c r="C539" s="186" t="s">
        <v>297</v>
      </c>
      <c r="D539" s="174" t="s">
        <v>298</v>
      </c>
      <c r="E539" s="91">
        <f t="shared" si="160"/>
        <v>300</v>
      </c>
      <c r="F539" s="63">
        <f t="shared" si="161"/>
        <v>30</v>
      </c>
      <c r="G539" s="63">
        <f t="shared" si="161"/>
        <v>270</v>
      </c>
      <c r="H539" s="62">
        <f t="shared" si="164"/>
        <v>80</v>
      </c>
      <c r="I539" s="63">
        <v>10</v>
      </c>
      <c r="J539" s="63">
        <v>70</v>
      </c>
      <c r="K539" s="62">
        <f t="shared" si="165"/>
        <v>85</v>
      </c>
      <c r="L539" s="63">
        <v>10</v>
      </c>
      <c r="M539" s="63">
        <v>75</v>
      </c>
      <c r="N539" s="62">
        <f t="shared" si="166"/>
        <v>55</v>
      </c>
      <c r="O539" s="63">
        <v>5</v>
      </c>
      <c r="P539" s="63">
        <v>50</v>
      </c>
      <c r="Q539" s="62">
        <f t="shared" si="167"/>
        <v>80</v>
      </c>
      <c r="R539" s="63">
        <v>5</v>
      </c>
      <c r="S539" s="167">
        <v>75</v>
      </c>
    </row>
    <row r="540" spans="1:19" s="93" customFormat="1" ht="37.5">
      <c r="A540" s="168"/>
      <c r="B540" s="206"/>
      <c r="C540" s="187" t="s">
        <v>363</v>
      </c>
      <c r="D540" s="174" t="s">
        <v>300</v>
      </c>
      <c r="E540" s="91">
        <f t="shared" si="160"/>
        <v>100</v>
      </c>
      <c r="F540" s="63">
        <f t="shared" si="161"/>
        <v>15</v>
      </c>
      <c r="G540" s="63">
        <f t="shared" si="161"/>
        <v>85</v>
      </c>
      <c r="H540" s="62">
        <f t="shared" si="164"/>
        <v>25</v>
      </c>
      <c r="I540" s="63">
        <v>4</v>
      </c>
      <c r="J540" s="63">
        <v>21</v>
      </c>
      <c r="K540" s="62">
        <f t="shared" si="165"/>
        <v>28</v>
      </c>
      <c r="L540" s="63">
        <v>5</v>
      </c>
      <c r="M540" s="63">
        <v>23</v>
      </c>
      <c r="N540" s="62">
        <f t="shared" si="166"/>
        <v>23</v>
      </c>
      <c r="O540" s="63">
        <v>3</v>
      </c>
      <c r="P540" s="63">
        <v>20</v>
      </c>
      <c r="Q540" s="62">
        <f t="shared" si="167"/>
        <v>24</v>
      </c>
      <c r="R540" s="63">
        <v>3</v>
      </c>
      <c r="S540" s="167">
        <v>21</v>
      </c>
    </row>
    <row r="541" spans="1:19" s="93" customFormat="1" ht="37.5">
      <c r="A541" s="168"/>
      <c r="B541" s="206"/>
      <c r="C541" s="186" t="s">
        <v>364</v>
      </c>
      <c r="D541" s="174" t="s">
        <v>365</v>
      </c>
      <c r="E541" s="91">
        <f t="shared" si="160"/>
        <v>1850</v>
      </c>
      <c r="F541" s="63">
        <f t="shared" si="161"/>
        <v>120</v>
      </c>
      <c r="G541" s="63">
        <f t="shared" si="161"/>
        <v>1730</v>
      </c>
      <c r="H541" s="62">
        <f t="shared" si="164"/>
        <v>463</v>
      </c>
      <c r="I541" s="63">
        <v>30</v>
      </c>
      <c r="J541" s="63">
        <v>433</v>
      </c>
      <c r="K541" s="62">
        <f t="shared" si="165"/>
        <v>513</v>
      </c>
      <c r="L541" s="63">
        <v>30</v>
      </c>
      <c r="M541" s="63">
        <v>483</v>
      </c>
      <c r="N541" s="62">
        <f t="shared" si="166"/>
        <v>362</v>
      </c>
      <c r="O541" s="63">
        <v>30</v>
      </c>
      <c r="P541" s="63">
        <v>332</v>
      </c>
      <c r="Q541" s="62">
        <f t="shared" si="167"/>
        <v>512</v>
      </c>
      <c r="R541" s="63">
        <v>30</v>
      </c>
      <c r="S541" s="167">
        <v>482</v>
      </c>
    </row>
    <row r="542" spans="1:19" s="93" customFormat="1" ht="37.5">
      <c r="A542" s="168">
        <v>49</v>
      </c>
      <c r="B542" s="206">
        <v>160</v>
      </c>
      <c r="C542" s="90"/>
      <c r="D542" s="106" t="s">
        <v>80</v>
      </c>
      <c r="E542" s="91">
        <f>SUM(E543:E547)</f>
        <v>600</v>
      </c>
      <c r="F542" s="91">
        <f aca="true" t="shared" si="168" ref="F542:S542">SUM(F543:F547)</f>
        <v>186</v>
      </c>
      <c r="G542" s="91">
        <f t="shared" si="168"/>
        <v>414</v>
      </c>
      <c r="H542" s="91">
        <f t="shared" si="168"/>
        <v>72</v>
      </c>
      <c r="I542" s="91">
        <f t="shared" si="168"/>
        <v>27</v>
      </c>
      <c r="J542" s="91">
        <f t="shared" si="168"/>
        <v>45</v>
      </c>
      <c r="K542" s="91">
        <f t="shared" si="168"/>
        <v>207</v>
      </c>
      <c r="L542" s="91">
        <f t="shared" si="168"/>
        <v>57</v>
      </c>
      <c r="M542" s="91">
        <f t="shared" si="168"/>
        <v>150</v>
      </c>
      <c r="N542" s="91">
        <f t="shared" si="168"/>
        <v>129</v>
      </c>
      <c r="O542" s="91">
        <f t="shared" si="168"/>
        <v>45</v>
      </c>
      <c r="P542" s="91">
        <f t="shared" si="168"/>
        <v>84</v>
      </c>
      <c r="Q542" s="91">
        <f t="shared" si="168"/>
        <v>192</v>
      </c>
      <c r="R542" s="91">
        <f t="shared" si="168"/>
        <v>57</v>
      </c>
      <c r="S542" s="165">
        <f t="shared" si="168"/>
        <v>135</v>
      </c>
    </row>
    <row r="543" spans="1:19" s="93" customFormat="1" ht="37.5">
      <c r="A543" s="168"/>
      <c r="B543" s="206"/>
      <c r="C543" s="141" t="s">
        <v>275</v>
      </c>
      <c r="D543" s="112" t="s">
        <v>366</v>
      </c>
      <c r="E543" s="91">
        <f>F543+G543</f>
        <v>350</v>
      </c>
      <c r="F543" s="63">
        <f aca="true" t="shared" si="169" ref="F543:G547">I543+L543+O543+R543</f>
        <v>100</v>
      </c>
      <c r="G543" s="63">
        <f t="shared" si="169"/>
        <v>250</v>
      </c>
      <c r="H543" s="62">
        <f>I543+J543</f>
        <v>50</v>
      </c>
      <c r="I543" s="63">
        <v>20</v>
      </c>
      <c r="J543" s="63">
        <v>30</v>
      </c>
      <c r="K543" s="62">
        <f>L543+M543</f>
        <v>130</v>
      </c>
      <c r="L543" s="63">
        <v>30</v>
      </c>
      <c r="M543" s="63">
        <v>100</v>
      </c>
      <c r="N543" s="62">
        <f>O543+P543</f>
        <v>60</v>
      </c>
      <c r="O543" s="63">
        <v>20</v>
      </c>
      <c r="P543" s="63">
        <v>40</v>
      </c>
      <c r="Q543" s="62">
        <f>R543+S543</f>
        <v>110</v>
      </c>
      <c r="R543" s="63">
        <v>30</v>
      </c>
      <c r="S543" s="167">
        <v>80</v>
      </c>
    </row>
    <row r="544" spans="1:19" s="93" customFormat="1" ht="37.5">
      <c r="A544" s="168"/>
      <c r="B544" s="206"/>
      <c r="C544" s="141" t="s">
        <v>289</v>
      </c>
      <c r="D544" s="112" t="s">
        <v>367</v>
      </c>
      <c r="E544" s="91">
        <f>F544+G544</f>
        <v>14</v>
      </c>
      <c r="F544" s="63">
        <f t="shared" si="169"/>
        <v>4</v>
      </c>
      <c r="G544" s="63">
        <f t="shared" si="169"/>
        <v>10</v>
      </c>
      <c r="H544" s="62">
        <f>I544+J544</f>
        <v>1</v>
      </c>
      <c r="I544" s="63">
        <v>0</v>
      </c>
      <c r="J544" s="63">
        <v>1</v>
      </c>
      <c r="K544" s="62">
        <f>L544+M544</f>
        <v>5</v>
      </c>
      <c r="L544" s="63">
        <v>2</v>
      </c>
      <c r="M544" s="63">
        <v>3</v>
      </c>
      <c r="N544" s="62">
        <f>O544+P544</f>
        <v>3</v>
      </c>
      <c r="O544" s="63">
        <v>0</v>
      </c>
      <c r="P544" s="63">
        <v>3</v>
      </c>
      <c r="Q544" s="62">
        <f>R544+S544</f>
        <v>5</v>
      </c>
      <c r="R544" s="63">
        <v>2</v>
      </c>
      <c r="S544" s="167">
        <v>3</v>
      </c>
    </row>
    <row r="545" spans="1:19" s="93" customFormat="1" ht="37.5">
      <c r="A545" s="168"/>
      <c r="B545" s="206"/>
      <c r="C545" s="141" t="s">
        <v>291</v>
      </c>
      <c r="D545" s="112" t="s">
        <v>368</v>
      </c>
      <c r="E545" s="91">
        <f>F545+G545</f>
        <v>26</v>
      </c>
      <c r="F545" s="63">
        <f t="shared" si="169"/>
        <v>7</v>
      </c>
      <c r="G545" s="63">
        <f t="shared" si="169"/>
        <v>19</v>
      </c>
      <c r="H545" s="62">
        <f>I545+J545</f>
        <v>3</v>
      </c>
      <c r="I545" s="63">
        <v>1</v>
      </c>
      <c r="J545" s="63">
        <v>2</v>
      </c>
      <c r="K545" s="62">
        <f>L545+M545</f>
        <v>8</v>
      </c>
      <c r="L545" s="63">
        <v>2</v>
      </c>
      <c r="M545" s="63">
        <v>6</v>
      </c>
      <c r="N545" s="62">
        <f>O545+P545</f>
        <v>7</v>
      </c>
      <c r="O545" s="63">
        <v>2</v>
      </c>
      <c r="P545" s="63">
        <v>5</v>
      </c>
      <c r="Q545" s="62">
        <f>R545+S545</f>
        <v>8</v>
      </c>
      <c r="R545" s="63">
        <v>2</v>
      </c>
      <c r="S545" s="167">
        <v>6</v>
      </c>
    </row>
    <row r="546" spans="1:19" s="93" customFormat="1" ht="37.5">
      <c r="A546" s="168"/>
      <c r="B546" s="206"/>
      <c r="C546" s="141" t="s">
        <v>293</v>
      </c>
      <c r="D546" s="112" t="s">
        <v>369</v>
      </c>
      <c r="E546" s="91">
        <f>F546+G546</f>
        <v>180</v>
      </c>
      <c r="F546" s="63">
        <f t="shared" si="169"/>
        <v>65</v>
      </c>
      <c r="G546" s="63">
        <f t="shared" si="169"/>
        <v>115</v>
      </c>
      <c r="H546" s="62">
        <f>I546+J546</f>
        <v>15</v>
      </c>
      <c r="I546" s="63">
        <v>5</v>
      </c>
      <c r="J546" s="63">
        <v>10</v>
      </c>
      <c r="K546" s="62">
        <f>L546+M546</f>
        <v>55</v>
      </c>
      <c r="L546" s="63">
        <v>20</v>
      </c>
      <c r="M546" s="63">
        <v>35</v>
      </c>
      <c r="N546" s="62">
        <f>O546+P546</f>
        <v>50</v>
      </c>
      <c r="O546" s="63">
        <v>20</v>
      </c>
      <c r="P546" s="63">
        <v>30</v>
      </c>
      <c r="Q546" s="62">
        <f>R546+S546</f>
        <v>60</v>
      </c>
      <c r="R546" s="63">
        <v>20</v>
      </c>
      <c r="S546" s="167">
        <v>40</v>
      </c>
    </row>
    <row r="547" spans="1:19" s="93" customFormat="1" ht="37.5">
      <c r="A547" s="168"/>
      <c r="B547" s="206"/>
      <c r="C547" s="141" t="s">
        <v>295</v>
      </c>
      <c r="D547" s="112" t="s">
        <v>370</v>
      </c>
      <c r="E547" s="91">
        <f>F547+G547</f>
        <v>30</v>
      </c>
      <c r="F547" s="63">
        <f t="shared" si="169"/>
        <v>10</v>
      </c>
      <c r="G547" s="63">
        <f t="shared" si="169"/>
        <v>20</v>
      </c>
      <c r="H547" s="62">
        <f>I547+J547</f>
        <v>3</v>
      </c>
      <c r="I547" s="63">
        <v>1</v>
      </c>
      <c r="J547" s="63">
        <v>2</v>
      </c>
      <c r="K547" s="62">
        <f>L547+M547</f>
        <v>9</v>
      </c>
      <c r="L547" s="63">
        <v>3</v>
      </c>
      <c r="M547" s="63">
        <v>6</v>
      </c>
      <c r="N547" s="62">
        <f>O547+P547</f>
        <v>9</v>
      </c>
      <c r="O547" s="63">
        <v>3</v>
      </c>
      <c r="P547" s="63">
        <v>6</v>
      </c>
      <c r="Q547" s="62">
        <f>R547+S547</f>
        <v>9</v>
      </c>
      <c r="R547" s="63">
        <v>3</v>
      </c>
      <c r="S547" s="167">
        <v>6</v>
      </c>
    </row>
    <row r="548" spans="1:19" s="93" customFormat="1" ht="37.5">
      <c r="A548" s="168">
        <v>50</v>
      </c>
      <c r="B548" s="206">
        <v>159</v>
      </c>
      <c r="C548" s="90"/>
      <c r="D548" s="106" t="s">
        <v>133</v>
      </c>
      <c r="E548" s="91">
        <f>SUM(E549:E554)</f>
        <v>2000</v>
      </c>
      <c r="F548" s="91">
        <f aca="true" t="shared" si="170" ref="F548:S548">SUM(F549:F554)</f>
        <v>1072</v>
      </c>
      <c r="G548" s="91">
        <f t="shared" si="170"/>
        <v>928</v>
      </c>
      <c r="H548" s="91">
        <f t="shared" si="170"/>
        <v>501</v>
      </c>
      <c r="I548" s="91">
        <f t="shared" si="170"/>
        <v>268</v>
      </c>
      <c r="J548" s="91">
        <f t="shared" si="170"/>
        <v>233</v>
      </c>
      <c r="K548" s="91">
        <f t="shared" si="170"/>
        <v>499</v>
      </c>
      <c r="L548" s="91">
        <f t="shared" si="170"/>
        <v>268</v>
      </c>
      <c r="M548" s="91">
        <f t="shared" si="170"/>
        <v>231</v>
      </c>
      <c r="N548" s="91">
        <f t="shared" si="170"/>
        <v>499</v>
      </c>
      <c r="O548" s="91">
        <f t="shared" si="170"/>
        <v>268</v>
      </c>
      <c r="P548" s="91">
        <f t="shared" si="170"/>
        <v>231</v>
      </c>
      <c r="Q548" s="91">
        <f t="shared" si="170"/>
        <v>501</v>
      </c>
      <c r="R548" s="91">
        <f t="shared" si="170"/>
        <v>268</v>
      </c>
      <c r="S548" s="165">
        <f t="shared" si="170"/>
        <v>233</v>
      </c>
    </row>
    <row r="549" spans="1:19" s="93" customFormat="1" ht="37.5">
      <c r="A549" s="168"/>
      <c r="B549" s="206"/>
      <c r="C549" s="140" t="s">
        <v>275</v>
      </c>
      <c r="D549" s="92" t="s">
        <v>276</v>
      </c>
      <c r="E549" s="91">
        <f>F549+G549</f>
        <v>1456</v>
      </c>
      <c r="F549" s="63">
        <f>I549+L549+O549+R549</f>
        <v>776</v>
      </c>
      <c r="G549" s="63">
        <f>J549+M549+P549+S549</f>
        <v>680</v>
      </c>
      <c r="H549" s="62">
        <f aca="true" t="shared" si="171" ref="H549:H554">I549+J549</f>
        <v>364</v>
      </c>
      <c r="I549" s="63">
        <v>194</v>
      </c>
      <c r="J549" s="63">
        <v>170</v>
      </c>
      <c r="K549" s="62">
        <f aca="true" t="shared" si="172" ref="K549:K554">L549+M549</f>
        <v>364</v>
      </c>
      <c r="L549" s="63">
        <v>194</v>
      </c>
      <c r="M549" s="63">
        <v>170</v>
      </c>
      <c r="N549" s="62">
        <f aca="true" t="shared" si="173" ref="N549:N554">O549+P549</f>
        <v>364</v>
      </c>
      <c r="O549" s="63">
        <v>194</v>
      </c>
      <c r="P549" s="63">
        <v>170</v>
      </c>
      <c r="Q549" s="62">
        <f aca="true" t="shared" si="174" ref="Q549:Q554">R549+S549</f>
        <v>364</v>
      </c>
      <c r="R549" s="63">
        <v>194</v>
      </c>
      <c r="S549" s="167">
        <v>170</v>
      </c>
    </row>
    <row r="550" spans="1:19" s="93" customFormat="1" ht="37.5">
      <c r="A550" s="168"/>
      <c r="B550" s="206"/>
      <c r="C550" s="140" t="s">
        <v>321</v>
      </c>
      <c r="D550" s="92" t="s">
        <v>322</v>
      </c>
      <c r="E550" s="91">
        <f aca="true" t="shared" si="175" ref="E550:E562">F550+G550</f>
        <v>96</v>
      </c>
      <c r="F550" s="63">
        <f aca="true" t="shared" si="176" ref="F550:F562">I550+L550+O550+R550</f>
        <v>48</v>
      </c>
      <c r="G550" s="63">
        <f aca="true" t="shared" si="177" ref="G550:G562">J550+M550+P550+S550</f>
        <v>48</v>
      </c>
      <c r="H550" s="62">
        <f t="shared" si="171"/>
        <v>24</v>
      </c>
      <c r="I550" s="63">
        <v>12</v>
      </c>
      <c r="J550" s="63">
        <v>12</v>
      </c>
      <c r="K550" s="62">
        <f t="shared" si="172"/>
        <v>24</v>
      </c>
      <c r="L550" s="63">
        <v>12</v>
      </c>
      <c r="M550" s="63">
        <v>12</v>
      </c>
      <c r="N550" s="62">
        <f t="shared" si="173"/>
        <v>24</v>
      </c>
      <c r="O550" s="63">
        <v>12</v>
      </c>
      <c r="P550" s="63">
        <v>12</v>
      </c>
      <c r="Q550" s="62">
        <f t="shared" si="174"/>
        <v>24</v>
      </c>
      <c r="R550" s="63">
        <v>12</v>
      </c>
      <c r="S550" s="167">
        <v>12</v>
      </c>
    </row>
    <row r="551" spans="1:19" s="93" customFormat="1" ht="37.5">
      <c r="A551" s="168"/>
      <c r="B551" s="206"/>
      <c r="C551" s="140" t="s">
        <v>289</v>
      </c>
      <c r="D551" s="92" t="s">
        <v>290</v>
      </c>
      <c r="E551" s="91">
        <f t="shared" si="175"/>
        <v>126</v>
      </c>
      <c r="F551" s="63">
        <f t="shared" si="176"/>
        <v>64</v>
      </c>
      <c r="G551" s="63">
        <f t="shared" si="177"/>
        <v>62</v>
      </c>
      <c r="H551" s="62">
        <f t="shared" si="171"/>
        <v>32</v>
      </c>
      <c r="I551" s="63">
        <v>16</v>
      </c>
      <c r="J551" s="63">
        <v>16</v>
      </c>
      <c r="K551" s="62">
        <f t="shared" si="172"/>
        <v>31</v>
      </c>
      <c r="L551" s="63">
        <v>16</v>
      </c>
      <c r="M551" s="63">
        <v>15</v>
      </c>
      <c r="N551" s="62">
        <f t="shared" si="173"/>
        <v>31</v>
      </c>
      <c r="O551" s="63">
        <v>16</v>
      </c>
      <c r="P551" s="63">
        <v>15</v>
      </c>
      <c r="Q551" s="62">
        <f t="shared" si="174"/>
        <v>32</v>
      </c>
      <c r="R551" s="63">
        <v>16</v>
      </c>
      <c r="S551" s="167">
        <v>16</v>
      </c>
    </row>
    <row r="552" spans="1:19" s="93" customFormat="1" ht="93.75">
      <c r="A552" s="168"/>
      <c r="B552" s="206"/>
      <c r="C552" s="140" t="s">
        <v>291</v>
      </c>
      <c r="D552" s="92" t="s">
        <v>292</v>
      </c>
      <c r="E552" s="91">
        <f t="shared" si="175"/>
        <v>80</v>
      </c>
      <c r="F552" s="63">
        <f t="shared" si="176"/>
        <v>44</v>
      </c>
      <c r="G552" s="63">
        <f t="shared" si="177"/>
        <v>36</v>
      </c>
      <c r="H552" s="62">
        <f t="shared" si="171"/>
        <v>20</v>
      </c>
      <c r="I552" s="63">
        <v>11</v>
      </c>
      <c r="J552" s="63">
        <v>9</v>
      </c>
      <c r="K552" s="62">
        <f t="shared" si="172"/>
        <v>20</v>
      </c>
      <c r="L552" s="63">
        <v>11</v>
      </c>
      <c r="M552" s="63">
        <v>9</v>
      </c>
      <c r="N552" s="62">
        <f t="shared" si="173"/>
        <v>20</v>
      </c>
      <c r="O552" s="63">
        <v>11</v>
      </c>
      <c r="P552" s="63">
        <v>9</v>
      </c>
      <c r="Q552" s="62">
        <f t="shared" si="174"/>
        <v>20</v>
      </c>
      <c r="R552" s="63">
        <v>11</v>
      </c>
      <c r="S552" s="167">
        <v>9</v>
      </c>
    </row>
    <row r="553" spans="1:19" s="93" customFormat="1" ht="37.5">
      <c r="A553" s="168"/>
      <c r="B553" s="206"/>
      <c r="C553" s="140" t="s">
        <v>293</v>
      </c>
      <c r="D553" s="92" t="s">
        <v>294</v>
      </c>
      <c r="E553" s="91">
        <f t="shared" si="175"/>
        <v>172</v>
      </c>
      <c r="F553" s="63">
        <f t="shared" si="176"/>
        <v>100</v>
      </c>
      <c r="G553" s="63">
        <f t="shared" si="177"/>
        <v>72</v>
      </c>
      <c r="H553" s="62">
        <f t="shared" si="171"/>
        <v>43</v>
      </c>
      <c r="I553" s="63">
        <v>25</v>
      </c>
      <c r="J553" s="63">
        <v>18</v>
      </c>
      <c r="K553" s="62">
        <f t="shared" si="172"/>
        <v>43</v>
      </c>
      <c r="L553" s="63">
        <v>25</v>
      </c>
      <c r="M553" s="63">
        <v>18</v>
      </c>
      <c r="N553" s="62">
        <f t="shared" si="173"/>
        <v>43</v>
      </c>
      <c r="O553" s="63">
        <v>25</v>
      </c>
      <c r="P553" s="63">
        <v>18</v>
      </c>
      <c r="Q553" s="62">
        <f t="shared" si="174"/>
        <v>43</v>
      </c>
      <c r="R553" s="63">
        <v>25</v>
      </c>
      <c r="S553" s="167">
        <v>18</v>
      </c>
    </row>
    <row r="554" spans="1:19" s="93" customFormat="1" ht="37.5">
      <c r="A554" s="168"/>
      <c r="B554" s="206"/>
      <c r="C554" s="140" t="s">
        <v>297</v>
      </c>
      <c r="D554" s="92" t="s">
        <v>298</v>
      </c>
      <c r="E554" s="91">
        <f t="shared" si="175"/>
        <v>70</v>
      </c>
      <c r="F554" s="63">
        <f t="shared" si="176"/>
        <v>40</v>
      </c>
      <c r="G554" s="63">
        <f t="shared" si="177"/>
        <v>30</v>
      </c>
      <c r="H554" s="62">
        <f t="shared" si="171"/>
        <v>18</v>
      </c>
      <c r="I554" s="63">
        <v>10</v>
      </c>
      <c r="J554" s="63">
        <v>8</v>
      </c>
      <c r="K554" s="62">
        <f t="shared" si="172"/>
        <v>17</v>
      </c>
      <c r="L554" s="63">
        <v>10</v>
      </c>
      <c r="M554" s="63">
        <v>7</v>
      </c>
      <c r="N554" s="62">
        <f t="shared" si="173"/>
        <v>17</v>
      </c>
      <c r="O554" s="63">
        <v>10</v>
      </c>
      <c r="P554" s="63">
        <v>7</v>
      </c>
      <c r="Q554" s="62">
        <f t="shared" si="174"/>
        <v>18</v>
      </c>
      <c r="R554" s="63">
        <v>10</v>
      </c>
      <c r="S554" s="167">
        <v>8</v>
      </c>
    </row>
    <row r="555" spans="1:19" s="93" customFormat="1" ht="37.5">
      <c r="A555" s="168">
        <v>51</v>
      </c>
      <c r="B555" s="206">
        <v>164</v>
      </c>
      <c r="C555" s="90"/>
      <c r="D555" s="98" t="s">
        <v>188</v>
      </c>
      <c r="E555" s="91">
        <f>SUM(E556:E562)</f>
        <v>1000</v>
      </c>
      <c r="F555" s="91">
        <f aca="true" t="shared" si="178" ref="F555:S555">SUM(F556:F562)</f>
        <v>345</v>
      </c>
      <c r="G555" s="91">
        <f t="shared" si="178"/>
        <v>655</v>
      </c>
      <c r="H555" s="91">
        <f t="shared" si="178"/>
        <v>288</v>
      </c>
      <c r="I555" s="91">
        <f t="shared" si="178"/>
        <v>97</v>
      </c>
      <c r="J555" s="91">
        <f t="shared" si="178"/>
        <v>191</v>
      </c>
      <c r="K555" s="91">
        <f t="shared" si="178"/>
        <v>201</v>
      </c>
      <c r="L555" s="91">
        <f t="shared" si="178"/>
        <v>70</v>
      </c>
      <c r="M555" s="91">
        <f t="shared" si="178"/>
        <v>131</v>
      </c>
      <c r="N555" s="91">
        <f t="shared" si="178"/>
        <v>218</v>
      </c>
      <c r="O555" s="91">
        <f t="shared" si="178"/>
        <v>76</v>
      </c>
      <c r="P555" s="91">
        <f t="shared" si="178"/>
        <v>142</v>
      </c>
      <c r="Q555" s="91">
        <f t="shared" si="178"/>
        <v>293</v>
      </c>
      <c r="R555" s="91">
        <f t="shared" si="178"/>
        <v>102</v>
      </c>
      <c r="S555" s="165">
        <f t="shared" si="178"/>
        <v>191</v>
      </c>
    </row>
    <row r="556" spans="1:19" s="93" customFormat="1" ht="37.5">
      <c r="A556" s="168"/>
      <c r="B556" s="206"/>
      <c r="C556" s="140" t="s">
        <v>259</v>
      </c>
      <c r="D556" s="125" t="s">
        <v>260</v>
      </c>
      <c r="E556" s="91">
        <f t="shared" si="175"/>
        <v>60</v>
      </c>
      <c r="F556" s="63">
        <f t="shared" si="176"/>
        <v>20</v>
      </c>
      <c r="G556" s="63">
        <f t="shared" si="177"/>
        <v>40</v>
      </c>
      <c r="H556" s="62">
        <f>I556+J556</f>
        <v>15</v>
      </c>
      <c r="I556" s="63">
        <v>5</v>
      </c>
      <c r="J556" s="63">
        <v>10</v>
      </c>
      <c r="K556" s="62">
        <f>L556+M556</f>
        <v>15</v>
      </c>
      <c r="L556" s="63">
        <v>5</v>
      </c>
      <c r="M556" s="63">
        <v>10</v>
      </c>
      <c r="N556" s="62">
        <f>O556+P556</f>
        <v>15</v>
      </c>
      <c r="O556" s="63">
        <v>5</v>
      </c>
      <c r="P556" s="63">
        <v>10</v>
      </c>
      <c r="Q556" s="62">
        <f>R556+S556</f>
        <v>15</v>
      </c>
      <c r="R556" s="63">
        <v>5</v>
      </c>
      <c r="S556" s="167">
        <v>10</v>
      </c>
    </row>
    <row r="557" spans="1:19" s="93" customFormat="1" ht="37.5">
      <c r="A557" s="168"/>
      <c r="B557" s="206"/>
      <c r="C557" s="140" t="s">
        <v>297</v>
      </c>
      <c r="D557" s="174" t="s">
        <v>298</v>
      </c>
      <c r="E557" s="91">
        <f t="shared" si="175"/>
        <v>64</v>
      </c>
      <c r="F557" s="63">
        <f t="shared" si="176"/>
        <v>22</v>
      </c>
      <c r="G557" s="63">
        <f t="shared" si="177"/>
        <v>42</v>
      </c>
      <c r="H557" s="62">
        <f aca="true" t="shared" si="179" ref="H557:H562">I557+J557</f>
        <v>19</v>
      </c>
      <c r="I557" s="63">
        <v>7</v>
      </c>
      <c r="J557" s="63">
        <v>12</v>
      </c>
      <c r="K557" s="62">
        <f aca="true" t="shared" si="180" ref="K557:K562">L557+M557</f>
        <v>9</v>
      </c>
      <c r="L557" s="63">
        <v>3</v>
      </c>
      <c r="M557" s="63">
        <v>6</v>
      </c>
      <c r="N557" s="62">
        <f aca="true" t="shared" si="181" ref="N557:N562">O557+P557</f>
        <v>15</v>
      </c>
      <c r="O557" s="63">
        <v>5</v>
      </c>
      <c r="P557" s="63">
        <v>10</v>
      </c>
      <c r="Q557" s="62">
        <f aca="true" t="shared" si="182" ref="Q557:Q562">R557+S557</f>
        <v>21</v>
      </c>
      <c r="R557" s="63">
        <v>7</v>
      </c>
      <c r="S557" s="167">
        <v>14</v>
      </c>
    </row>
    <row r="558" spans="1:19" s="93" customFormat="1" ht="37.5">
      <c r="A558" s="168"/>
      <c r="B558" s="206"/>
      <c r="C558" s="140" t="s">
        <v>305</v>
      </c>
      <c r="D558" s="125" t="s">
        <v>306</v>
      </c>
      <c r="E558" s="91">
        <f t="shared" si="175"/>
        <v>410</v>
      </c>
      <c r="F558" s="63">
        <f t="shared" si="176"/>
        <v>144</v>
      </c>
      <c r="G558" s="63">
        <f t="shared" si="177"/>
        <v>266</v>
      </c>
      <c r="H558" s="62">
        <f t="shared" si="179"/>
        <v>120</v>
      </c>
      <c r="I558" s="63">
        <v>42</v>
      </c>
      <c r="J558" s="63">
        <v>78</v>
      </c>
      <c r="K558" s="62">
        <f t="shared" si="180"/>
        <v>80</v>
      </c>
      <c r="L558" s="63">
        <v>28</v>
      </c>
      <c r="M558" s="63">
        <v>52</v>
      </c>
      <c r="N558" s="62">
        <f t="shared" si="181"/>
        <v>90</v>
      </c>
      <c r="O558" s="63">
        <v>32</v>
      </c>
      <c r="P558" s="63">
        <v>58</v>
      </c>
      <c r="Q558" s="62">
        <f t="shared" si="182"/>
        <v>120</v>
      </c>
      <c r="R558" s="63">
        <v>42</v>
      </c>
      <c r="S558" s="167">
        <v>78</v>
      </c>
    </row>
    <row r="559" spans="1:19" s="93" customFormat="1" ht="37.5">
      <c r="A559" s="168"/>
      <c r="B559" s="206"/>
      <c r="C559" s="140" t="s">
        <v>275</v>
      </c>
      <c r="D559" s="92" t="s">
        <v>276</v>
      </c>
      <c r="E559" s="91">
        <f t="shared" si="175"/>
        <v>380</v>
      </c>
      <c r="F559" s="63">
        <f t="shared" si="176"/>
        <v>130</v>
      </c>
      <c r="G559" s="63">
        <f t="shared" si="177"/>
        <v>250</v>
      </c>
      <c r="H559" s="62">
        <f t="shared" si="179"/>
        <v>110</v>
      </c>
      <c r="I559" s="63">
        <v>35</v>
      </c>
      <c r="J559" s="63">
        <v>75</v>
      </c>
      <c r="K559" s="62">
        <f t="shared" si="180"/>
        <v>80</v>
      </c>
      <c r="L559" s="63">
        <v>28</v>
      </c>
      <c r="M559" s="63">
        <v>52</v>
      </c>
      <c r="N559" s="62">
        <f t="shared" si="181"/>
        <v>80</v>
      </c>
      <c r="O559" s="63">
        <v>28</v>
      </c>
      <c r="P559" s="63">
        <v>52</v>
      </c>
      <c r="Q559" s="62">
        <f t="shared" si="182"/>
        <v>110</v>
      </c>
      <c r="R559" s="63">
        <v>39</v>
      </c>
      <c r="S559" s="167">
        <v>71</v>
      </c>
    </row>
    <row r="560" spans="1:19" s="93" customFormat="1" ht="37.5">
      <c r="A560" s="168"/>
      <c r="B560" s="206"/>
      <c r="C560" s="140" t="s">
        <v>267</v>
      </c>
      <c r="D560" s="125" t="s">
        <v>268</v>
      </c>
      <c r="E560" s="91">
        <f t="shared" si="175"/>
        <v>0</v>
      </c>
      <c r="F560" s="63">
        <f t="shared" si="176"/>
        <v>0</v>
      </c>
      <c r="G560" s="63">
        <f t="shared" si="177"/>
        <v>0</v>
      </c>
      <c r="H560" s="62">
        <f t="shared" si="179"/>
        <v>0</v>
      </c>
      <c r="I560" s="63">
        <v>0</v>
      </c>
      <c r="J560" s="63">
        <v>0</v>
      </c>
      <c r="K560" s="62">
        <f t="shared" si="180"/>
        <v>0</v>
      </c>
      <c r="L560" s="63">
        <v>0</v>
      </c>
      <c r="M560" s="63">
        <v>0</v>
      </c>
      <c r="N560" s="62">
        <f t="shared" si="181"/>
        <v>0</v>
      </c>
      <c r="O560" s="63">
        <v>0</v>
      </c>
      <c r="P560" s="63">
        <v>0</v>
      </c>
      <c r="Q560" s="62">
        <f t="shared" si="182"/>
        <v>0</v>
      </c>
      <c r="R560" s="63">
        <v>0</v>
      </c>
      <c r="S560" s="167">
        <v>0</v>
      </c>
    </row>
    <row r="561" spans="1:19" ht="93.75">
      <c r="A561" s="168"/>
      <c r="B561" s="206"/>
      <c r="C561" s="140" t="s">
        <v>291</v>
      </c>
      <c r="D561" s="92" t="s">
        <v>292</v>
      </c>
      <c r="E561" s="91">
        <f t="shared" si="175"/>
        <v>53</v>
      </c>
      <c r="F561" s="63">
        <f t="shared" si="176"/>
        <v>18</v>
      </c>
      <c r="G561" s="63">
        <f t="shared" si="177"/>
        <v>35</v>
      </c>
      <c r="H561" s="62">
        <f t="shared" si="179"/>
        <v>15</v>
      </c>
      <c r="I561" s="63">
        <v>5</v>
      </c>
      <c r="J561" s="63">
        <v>10</v>
      </c>
      <c r="K561" s="62">
        <f t="shared" si="180"/>
        <v>11</v>
      </c>
      <c r="L561" s="63">
        <v>4</v>
      </c>
      <c r="M561" s="63">
        <v>7</v>
      </c>
      <c r="N561" s="62">
        <f t="shared" si="181"/>
        <v>12</v>
      </c>
      <c r="O561" s="63">
        <v>4</v>
      </c>
      <c r="P561" s="63">
        <v>8</v>
      </c>
      <c r="Q561" s="62">
        <f t="shared" si="182"/>
        <v>15</v>
      </c>
      <c r="R561" s="63">
        <v>5</v>
      </c>
      <c r="S561" s="167">
        <v>10</v>
      </c>
    </row>
    <row r="562" spans="1:19" ht="37.5">
      <c r="A562" s="168"/>
      <c r="B562" s="206"/>
      <c r="C562" s="140" t="s">
        <v>363</v>
      </c>
      <c r="D562" s="125" t="s">
        <v>300</v>
      </c>
      <c r="E562" s="91">
        <f t="shared" si="175"/>
        <v>33</v>
      </c>
      <c r="F562" s="63">
        <f t="shared" si="176"/>
        <v>11</v>
      </c>
      <c r="G562" s="63">
        <f t="shared" si="177"/>
        <v>22</v>
      </c>
      <c r="H562" s="62">
        <f t="shared" si="179"/>
        <v>9</v>
      </c>
      <c r="I562" s="63">
        <v>3</v>
      </c>
      <c r="J562" s="63">
        <v>6</v>
      </c>
      <c r="K562" s="62">
        <f t="shared" si="180"/>
        <v>6</v>
      </c>
      <c r="L562" s="63">
        <v>2</v>
      </c>
      <c r="M562" s="63">
        <v>4</v>
      </c>
      <c r="N562" s="62">
        <f t="shared" si="181"/>
        <v>6</v>
      </c>
      <c r="O562" s="63">
        <v>2</v>
      </c>
      <c r="P562" s="63">
        <v>4</v>
      </c>
      <c r="Q562" s="62">
        <f t="shared" si="182"/>
        <v>12</v>
      </c>
      <c r="R562" s="63">
        <v>4</v>
      </c>
      <c r="S562" s="167">
        <v>8</v>
      </c>
    </row>
    <row r="563" spans="1:20" s="97" customFormat="1" ht="19.5" thickBot="1">
      <c r="A563" s="188"/>
      <c r="B563" s="263"/>
      <c r="C563" s="263"/>
      <c r="D563" s="169" t="s">
        <v>375</v>
      </c>
      <c r="E563" s="170">
        <f>E555+E548+E542+E531+E529+E512+E498+E482+E479+E473+E451+E438+E422+E407+E393+E375+E361+E347+E336+E324+E322+E306+E293+E277+E262+E250+E234+E232+E224+E220+E198+E185+E183+E181+E179+E177+E175+E173+E163+E161+E147+E132+E121+E87+E85+E83+E79+E75+E72+E60+E42+E18</f>
        <v>1244318</v>
      </c>
      <c r="F563" s="170">
        <f aca="true" t="shared" si="183" ref="F563:S563">F555+F548+F542+F531+F529+F512+F498+F482+F479+F473+F451+F438+F422+F407+F393+F375+F361+F347+F336+F324+F322+F306+F293+F277+F262+F250+F234+F232+F224+F220+F198+F185+F183+F181+F179+F177+F175+F173+F163+F161+F147+F132+F121+F87+F85+F83+F79+F75+F72+F60+F42+F18</f>
        <v>435471.12</v>
      </c>
      <c r="G563" s="170">
        <f t="shared" si="183"/>
        <v>808846.88</v>
      </c>
      <c r="H563" s="170">
        <f t="shared" si="183"/>
        <v>311686</v>
      </c>
      <c r="I563" s="170">
        <f t="shared" si="183"/>
        <v>110746.15</v>
      </c>
      <c r="J563" s="170">
        <f t="shared" si="183"/>
        <v>200939.85</v>
      </c>
      <c r="K563" s="170">
        <f t="shared" si="183"/>
        <v>311049</v>
      </c>
      <c r="L563" s="170">
        <f t="shared" si="183"/>
        <v>112180.78</v>
      </c>
      <c r="M563" s="170">
        <f t="shared" si="183"/>
        <v>198868.22</v>
      </c>
      <c r="N563" s="170">
        <f t="shared" si="183"/>
        <v>293713</v>
      </c>
      <c r="O563" s="170">
        <f t="shared" si="183"/>
        <v>104134.9</v>
      </c>
      <c r="P563" s="170">
        <f t="shared" si="183"/>
        <v>189578.1</v>
      </c>
      <c r="Q563" s="170">
        <f>Q555+Q548+Q542+Q531+Q529+Q512+Q498+Q482+Q479+Q473+Q451+Q438+Q422+Q407+Q393+Q375+Q361+Q347+Q336+Q324+Q322+Q306+Q293+Q277+Q262+Q250+Q234+Q232+Q224+Q220+Q198+Q185+Q183+Q181+Q179+Q177+Q175+Q173+Q163+Q161+Q147+Q132+Q121+Q87+Q85+Q83+Q79+Q75+Q72+Q60+Q42+Q18</f>
        <v>327870</v>
      </c>
      <c r="R563" s="170">
        <f t="shared" si="183"/>
        <v>108409.29</v>
      </c>
      <c r="S563" s="197">
        <f t="shared" si="183"/>
        <v>219460.71000000002</v>
      </c>
      <c r="T563" s="94"/>
    </row>
    <row r="564" spans="1:20" s="119" customFormat="1" ht="18.75">
      <c r="A564" s="158"/>
      <c r="B564" s="158"/>
      <c r="C564" s="151"/>
      <c r="D564" s="152"/>
      <c r="E564" s="153"/>
      <c r="F564" s="154"/>
      <c r="G564" s="154"/>
      <c r="H564" s="155"/>
      <c r="I564" s="154"/>
      <c r="J564" s="154"/>
      <c r="K564" s="155"/>
      <c r="L564" s="154"/>
      <c r="M564" s="154"/>
      <c r="N564" s="155"/>
      <c r="O564" s="154"/>
      <c r="P564" s="154"/>
      <c r="Q564" s="155"/>
      <c r="R564" s="154"/>
      <c r="S564" s="154"/>
      <c r="T564" s="148"/>
    </row>
    <row r="565" spans="1:20" s="119" customFormat="1" ht="18.75">
      <c r="A565" s="158"/>
      <c r="B565" s="158"/>
      <c r="C565" s="151"/>
      <c r="D565" s="152"/>
      <c r="E565" s="153"/>
      <c r="F565" s="154"/>
      <c r="G565" s="154"/>
      <c r="H565" s="155"/>
      <c r="I565" s="154"/>
      <c r="J565" s="154"/>
      <c r="K565" s="155"/>
      <c r="L565" s="154"/>
      <c r="M565" s="154"/>
      <c r="N565" s="155"/>
      <c r="O565" s="154"/>
      <c r="P565" s="154"/>
      <c r="Q565" s="155"/>
      <c r="R565" s="154"/>
      <c r="S565" s="154"/>
      <c r="T565" s="148"/>
    </row>
    <row r="566" spans="1:20" s="119" customFormat="1" ht="18.75">
      <c r="A566" s="158"/>
      <c r="B566" s="158"/>
      <c r="C566" s="151"/>
      <c r="D566" s="152"/>
      <c r="E566" s="153"/>
      <c r="F566" s="154"/>
      <c r="G566" s="154"/>
      <c r="H566" s="155"/>
      <c r="I566" s="154"/>
      <c r="J566" s="154"/>
      <c r="K566" s="155"/>
      <c r="L566" s="154"/>
      <c r="M566" s="154"/>
      <c r="N566" s="155"/>
      <c r="O566" s="154"/>
      <c r="P566" s="154"/>
      <c r="Q566" s="155"/>
      <c r="R566" s="154"/>
      <c r="S566" s="154"/>
      <c r="T566" s="148"/>
    </row>
    <row r="567" spans="1:20" s="119" customFormat="1" ht="18.75">
      <c r="A567" s="158"/>
      <c r="B567" s="158"/>
      <c r="C567" s="151"/>
      <c r="D567" s="152"/>
      <c r="E567" s="153"/>
      <c r="F567" s="154"/>
      <c r="G567" s="154"/>
      <c r="H567" s="155"/>
      <c r="I567" s="154"/>
      <c r="J567" s="154"/>
      <c r="K567" s="155"/>
      <c r="L567" s="154"/>
      <c r="M567" s="154"/>
      <c r="N567" s="155"/>
      <c r="O567" s="154"/>
      <c r="P567" s="154"/>
      <c r="Q567" s="155"/>
      <c r="R567" s="154"/>
      <c r="S567" s="154"/>
      <c r="T567" s="148"/>
    </row>
    <row r="568" spans="1:20" s="119" customFormat="1" ht="18.75">
      <c r="A568" s="158"/>
      <c r="B568" s="158"/>
      <c r="C568" s="151"/>
      <c r="D568" s="152"/>
      <c r="E568" s="153"/>
      <c r="F568" s="154"/>
      <c r="G568" s="154"/>
      <c r="H568" s="155"/>
      <c r="I568" s="154"/>
      <c r="J568" s="154"/>
      <c r="K568" s="155"/>
      <c r="L568" s="154"/>
      <c r="M568" s="154"/>
      <c r="N568" s="155"/>
      <c r="O568" s="154"/>
      <c r="P568" s="154"/>
      <c r="Q568" s="155"/>
      <c r="R568" s="154"/>
      <c r="S568" s="154"/>
      <c r="T568" s="148"/>
    </row>
    <row r="569" spans="1:20" s="119" customFormat="1" ht="18.75">
      <c r="A569" s="158"/>
      <c r="B569" s="158"/>
      <c r="C569" s="151"/>
      <c r="D569" s="152"/>
      <c r="E569" s="153"/>
      <c r="F569" s="154"/>
      <c r="G569" s="154"/>
      <c r="H569" s="155"/>
      <c r="I569" s="154"/>
      <c r="J569" s="154"/>
      <c r="K569" s="155"/>
      <c r="L569" s="154"/>
      <c r="M569" s="154"/>
      <c r="N569" s="155"/>
      <c r="O569" s="154"/>
      <c r="P569" s="154"/>
      <c r="Q569" s="155"/>
      <c r="R569" s="154"/>
      <c r="S569" s="154"/>
      <c r="T569" s="148"/>
    </row>
    <row r="570" spans="1:20" s="119" customFormat="1" ht="18.75">
      <c r="A570" s="158"/>
      <c r="B570" s="158"/>
      <c r="C570" s="151"/>
      <c r="D570" s="152"/>
      <c r="E570" s="153"/>
      <c r="F570" s="154"/>
      <c r="G570" s="154"/>
      <c r="H570" s="155"/>
      <c r="I570" s="154"/>
      <c r="J570" s="154"/>
      <c r="K570" s="155"/>
      <c r="L570" s="154"/>
      <c r="M570" s="154"/>
      <c r="N570" s="155"/>
      <c r="O570" s="154"/>
      <c r="P570" s="154"/>
      <c r="Q570" s="155"/>
      <c r="R570" s="154"/>
      <c r="S570" s="154"/>
      <c r="T570" s="148"/>
    </row>
    <row r="571" spans="1:20" s="119" customFormat="1" ht="18.75">
      <c r="A571" s="158"/>
      <c r="B571" s="158"/>
      <c r="C571" s="151"/>
      <c r="D571" s="152"/>
      <c r="E571" s="153"/>
      <c r="F571" s="154"/>
      <c r="G571" s="154"/>
      <c r="H571" s="155"/>
      <c r="I571" s="154"/>
      <c r="J571" s="154"/>
      <c r="K571" s="155"/>
      <c r="L571" s="154"/>
      <c r="M571" s="154"/>
      <c r="N571" s="155"/>
      <c r="O571" s="154"/>
      <c r="P571" s="154"/>
      <c r="Q571" s="155"/>
      <c r="R571" s="154"/>
      <c r="S571" s="154"/>
      <c r="T571" s="148"/>
    </row>
    <row r="572" spans="1:20" s="119" customFormat="1" ht="18.75">
      <c r="A572" s="158"/>
      <c r="B572" s="158"/>
      <c r="C572" s="151"/>
      <c r="D572" s="152"/>
      <c r="E572" s="153"/>
      <c r="F572" s="154"/>
      <c r="G572" s="154"/>
      <c r="H572" s="155"/>
      <c r="I572" s="154"/>
      <c r="J572" s="154"/>
      <c r="K572" s="155"/>
      <c r="L572" s="154"/>
      <c r="M572" s="154"/>
      <c r="N572" s="155"/>
      <c r="O572" s="154"/>
      <c r="P572" s="154"/>
      <c r="Q572" s="155"/>
      <c r="R572" s="154"/>
      <c r="S572" s="154"/>
      <c r="T572" s="148"/>
    </row>
    <row r="573" spans="1:20" s="119" customFormat="1" ht="18.75">
      <c r="A573" s="158"/>
      <c r="B573" s="158"/>
      <c r="C573" s="151"/>
      <c r="D573" s="152"/>
      <c r="E573" s="153"/>
      <c r="F573" s="154"/>
      <c r="G573" s="154"/>
      <c r="H573" s="155"/>
      <c r="I573" s="154"/>
      <c r="J573" s="154"/>
      <c r="K573" s="155"/>
      <c r="L573" s="154"/>
      <c r="M573" s="154"/>
      <c r="N573" s="155"/>
      <c r="O573" s="154"/>
      <c r="P573" s="154"/>
      <c r="Q573" s="155"/>
      <c r="R573" s="154"/>
      <c r="S573" s="154"/>
      <c r="T573" s="148"/>
    </row>
    <row r="574" spans="1:20" s="119" customFormat="1" ht="18.75">
      <c r="A574" s="158"/>
      <c r="B574" s="158"/>
      <c r="C574" s="151"/>
      <c r="D574" s="152"/>
      <c r="E574" s="111"/>
      <c r="F574" s="111"/>
      <c r="G574" s="111"/>
      <c r="H574" s="111"/>
      <c r="I574" s="154"/>
      <c r="J574" s="154"/>
      <c r="K574" s="111"/>
      <c r="L574" s="111"/>
      <c r="M574" s="111"/>
      <c r="N574" s="111"/>
      <c r="O574" s="111"/>
      <c r="P574" s="111"/>
      <c r="Q574" s="111"/>
      <c r="R574" s="111"/>
      <c r="S574" s="111"/>
      <c r="T574" s="148"/>
    </row>
    <row r="575" spans="1:20" s="119" customFormat="1" ht="18.75">
      <c r="A575" s="158"/>
      <c r="B575" s="158"/>
      <c r="C575" s="151"/>
      <c r="D575" s="152"/>
      <c r="E575" s="111"/>
      <c r="F575" s="111"/>
      <c r="G575" s="111"/>
      <c r="H575" s="111"/>
      <c r="I575" s="154"/>
      <c r="J575" s="154"/>
      <c r="K575" s="111"/>
      <c r="L575" s="111"/>
      <c r="M575" s="111"/>
      <c r="N575" s="111"/>
      <c r="O575" s="111"/>
      <c r="P575" s="111"/>
      <c r="Q575" s="111"/>
      <c r="R575" s="111"/>
      <c r="S575" s="111"/>
      <c r="T575" s="148"/>
    </row>
    <row r="576" spans="1:20" s="119" customFormat="1" ht="18.75">
      <c r="A576" s="158"/>
      <c r="B576" s="158"/>
      <c r="C576" s="151"/>
      <c r="D576" s="152"/>
      <c r="E576" s="111"/>
      <c r="F576" s="111"/>
      <c r="G576" s="111"/>
      <c r="H576" s="111"/>
      <c r="I576" s="154"/>
      <c r="J576" s="154"/>
      <c r="K576" s="111"/>
      <c r="L576" s="111"/>
      <c r="M576" s="111"/>
      <c r="N576" s="111"/>
      <c r="O576" s="111"/>
      <c r="P576" s="111"/>
      <c r="Q576" s="111"/>
      <c r="R576" s="111"/>
      <c r="S576" s="111"/>
      <c r="T576" s="148"/>
    </row>
    <row r="577" spans="1:20" s="119" customFormat="1" ht="18.75">
      <c r="A577" s="158"/>
      <c r="B577" s="158"/>
      <c r="C577" s="151"/>
      <c r="D577" s="152"/>
      <c r="E577" s="148"/>
      <c r="F577" s="148"/>
      <c r="G577" s="148"/>
      <c r="H577" s="148"/>
      <c r="I577" s="154"/>
      <c r="J577" s="154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</row>
    <row r="578" spans="1:20" s="119" customFormat="1" ht="18.75">
      <c r="A578" s="158"/>
      <c r="B578" s="158"/>
      <c r="C578" s="151"/>
      <c r="D578" s="152"/>
      <c r="E578" s="148"/>
      <c r="F578" s="148"/>
      <c r="G578" s="148"/>
      <c r="H578" s="148"/>
      <c r="I578" s="154"/>
      <c r="J578" s="154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</row>
    <row r="579" spans="1:20" s="119" customFormat="1" ht="18.75">
      <c r="A579" s="158"/>
      <c r="B579" s="158"/>
      <c r="C579" s="151"/>
      <c r="D579" s="152"/>
      <c r="E579" s="149"/>
      <c r="F579" s="148"/>
      <c r="G579" s="148"/>
      <c r="H579" s="148"/>
      <c r="I579" s="154"/>
      <c r="J579" s="154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</row>
    <row r="580" spans="1:20" s="119" customFormat="1" ht="18.75">
      <c r="A580" s="158"/>
      <c r="B580" s="158"/>
      <c r="C580" s="156"/>
      <c r="D580" s="157"/>
      <c r="E580" s="148"/>
      <c r="F580" s="148"/>
      <c r="G580" s="148"/>
      <c r="H580" s="148"/>
      <c r="I580" s="154"/>
      <c r="J580" s="154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</row>
    <row r="581" spans="1:20" s="119" customFormat="1" ht="18.75">
      <c r="A581" s="158"/>
      <c r="B581" s="158"/>
      <c r="C581" s="156"/>
      <c r="D581" s="157"/>
      <c r="E581" s="148"/>
      <c r="F581" s="148"/>
      <c r="G581" s="148"/>
      <c r="H581" s="148"/>
      <c r="I581" s="154"/>
      <c r="J581" s="154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</row>
    <row r="582" spans="1:20" s="119" customFormat="1" ht="18.75">
      <c r="A582" s="158"/>
      <c r="B582" s="158"/>
      <c r="C582" s="156"/>
      <c r="D582" s="157"/>
      <c r="E582" s="148"/>
      <c r="F582" s="148"/>
      <c r="G582" s="148"/>
      <c r="H582" s="148"/>
      <c r="I582" s="154"/>
      <c r="J582" s="154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</row>
    <row r="583" spans="1:20" s="119" customFormat="1" ht="18.75">
      <c r="A583" s="158"/>
      <c r="B583" s="158"/>
      <c r="C583" s="156"/>
      <c r="D583" s="157"/>
      <c r="E583" s="148"/>
      <c r="F583" s="148"/>
      <c r="G583" s="148"/>
      <c r="H583" s="148"/>
      <c r="I583" s="154"/>
      <c r="J583" s="154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</row>
    <row r="584" spans="1:20" s="119" customFormat="1" ht="18.75">
      <c r="A584" s="158"/>
      <c r="B584" s="158"/>
      <c r="C584" s="156"/>
      <c r="D584" s="157"/>
      <c r="E584" s="148"/>
      <c r="F584" s="148"/>
      <c r="G584" s="148"/>
      <c r="H584" s="148"/>
      <c r="I584" s="154"/>
      <c r="J584" s="154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</row>
    <row r="585" spans="1:20" s="119" customFormat="1" ht="18.75">
      <c r="A585" s="158"/>
      <c r="B585" s="158"/>
      <c r="C585" s="156"/>
      <c r="D585" s="157"/>
      <c r="E585" s="148"/>
      <c r="F585" s="148"/>
      <c r="G585" s="148"/>
      <c r="H585" s="148"/>
      <c r="I585" s="154"/>
      <c r="J585" s="154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</row>
    <row r="586" spans="1:20" s="119" customFormat="1" ht="18.75">
      <c r="A586" s="158"/>
      <c r="B586" s="158"/>
      <c r="C586" s="156"/>
      <c r="D586" s="157"/>
      <c r="E586" s="148"/>
      <c r="F586" s="148"/>
      <c r="G586" s="148"/>
      <c r="H586" s="148"/>
      <c r="I586" s="154"/>
      <c r="J586" s="154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</row>
    <row r="587" spans="1:20" s="119" customFormat="1" ht="18.75">
      <c r="A587" s="158"/>
      <c r="B587" s="158"/>
      <c r="C587" s="156"/>
      <c r="D587" s="157"/>
      <c r="E587" s="148"/>
      <c r="F587" s="148"/>
      <c r="G587" s="148"/>
      <c r="H587" s="148"/>
      <c r="I587" s="154"/>
      <c r="J587" s="154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</row>
    <row r="588" spans="1:20" s="119" customFormat="1" ht="18.75">
      <c r="A588" s="158"/>
      <c r="B588" s="158"/>
      <c r="C588" s="156"/>
      <c r="D588" s="176"/>
      <c r="E588" s="148"/>
      <c r="F588" s="148"/>
      <c r="G588" s="148"/>
      <c r="H588" s="148"/>
      <c r="I588" s="154"/>
      <c r="J588" s="154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</row>
    <row r="589" spans="1:20" s="119" customFormat="1" ht="18.75">
      <c r="A589" s="158"/>
      <c r="B589" s="158"/>
      <c r="C589" s="156"/>
      <c r="D589" s="176"/>
      <c r="E589" s="148"/>
      <c r="F589" s="148"/>
      <c r="G589" s="148"/>
      <c r="H589" s="148"/>
      <c r="I589" s="154"/>
      <c r="J589" s="154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</row>
    <row r="590" spans="1:20" s="119" customFormat="1" ht="18.75">
      <c r="A590" s="158"/>
      <c r="B590" s="158"/>
      <c r="C590" s="156"/>
      <c r="D590" s="176"/>
      <c r="E590" s="148"/>
      <c r="F590" s="148"/>
      <c r="G590" s="148"/>
      <c r="H590" s="148"/>
      <c r="I590" s="154"/>
      <c r="J590" s="154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</row>
    <row r="591" spans="1:20" s="119" customFormat="1" ht="18.75">
      <c r="A591" s="158"/>
      <c r="B591" s="158"/>
      <c r="C591" s="156"/>
      <c r="D591" s="176"/>
      <c r="E591" s="148"/>
      <c r="F591" s="148"/>
      <c r="G591" s="148"/>
      <c r="H591" s="148"/>
      <c r="I591" s="154"/>
      <c r="J591" s="154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</row>
    <row r="592" spans="1:20" s="119" customFormat="1" ht="18.75">
      <c r="A592" s="158"/>
      <c r="B592" s="158"/>
      <c r="C592" s="156"/>
      <c r="D592" s="176"/>
      <c r="E592" s="148"/>
      <c r="F592" s="148"/>
      <c r="G592" s="148"/>
      <c r="H592" s="148"/>
      <c r="I592" s="154"/>
      <c r="J592" s="154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</row>
    <row r="593" spans="1:20" s="119" customFormat="1" ht="18.75">
      <c r="A593" s="158"/>
      <c r="B593" s="158"/>
      <c r="C593" s="156"/>
      <c r="D593" s="176"/>
      <c r="E593" s="148"/>
      <c r="F593" s="148"/>
      <c r="G593" s="148"/>
      <c r="H593" s="148"/>
      <c r="I593" s="154"/>
      <c r="J593" s="154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</row>
    <row r="594" spans="1:20" s="119" customFormat="1" ht="18.75">
      <c r="A594" s="158"/>
      <c r="B594" s="158"/>
      <c r="C594" s="156"/>
      <c r="D594" s="176"/>
      <c r="E594" s="148"/>
      <c r="F594" s="148"/>
      <c r="G594" s="148"/>
      <c r="H594" s="148"/>
      <c r="I594" s="154"/>
      <c r="J594" s="154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</row>
    <row r="595" spans="1:20" s="119" customFormat="1" ht="18.75">
      <c r="A595" s="158"/>
      <c r="B595" s="158"/>
      <c r="C595" s="156"/>
      <c r="D595" s="176"/>
      <c r="E595" s="148"/>
      <c r="F595" s="148"/>
      <c r="G595" s="148"/>
      <c r="H595" s="148"/>
      <c r="I595" s="154"/>
      <c r="J595" s="154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</row>
    <row r="596" spans="1:20" s="119" customFormat="1" ht="18.75">
      <c r="A596" s="158"/>
      <c r="B596" s="158"/>
      <c r="C596" s="158"/>
      <c r="D596" s="176"/>
      <c r="E596" s="148"/>
      <c r="F596" s="148"/>
      <c r="G596" s="148"/>
      <c r="H596" s="148"/>
      <c r="I596" s="154"/>
      <c r="J596" s="154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</row>
    <row r="597" spans="1:20" s="119" customFormat="1" ht="18.75">
      <c r="A597" s="158"/>
      <c r="B597" s="158"/>
      <c r="C597" s="148"/>
      <c r="D597" s="176"/>
      <c r="E597" s="148"/>
      <c r="F597" s="148"/>
      <c r="G597" s="148"/>
      <c r="H597" s="148"/>
      <c r="I597" s="111"/>
      <c r="J597" s="111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</row>
    <row r="598" spans="1:20" s="119" customFormat="1" ht="18.75">
      <c r="A598" s="158"/>
      <c r="B598" s="158"/>
      <c r="C598" s="148"/>
      <c r="D598" s="176"/>
      <c r="E598" s="148"/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</row>
    <row r="599" spans="1:20" s="119" customFormat="1" ht="18.75">
      <c r="A599" s="158"/>
      <c r="B599" s="158"/>
      <c r="C599" s="148"/>
      <c r="D599" s="176"/>
      <c r="E599" s="148"/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</row>
    <row r="600" spans="1:20" s="119" customFormat="1" ht="18.75">
      <c r="A600" s="158"/>
      <c r="B600" s="158"/>
      <c r="C600" s="148"/>
      <c r="D600" s="176"/>
      <c r="E600" s="148"/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</row>
    <row r="601" spans="1:20" s="119" customFormat="1" ht="18.75">
      <c r="A601" s="158"/>
      <c r="B601" s="158"/>
      <c r="C601" s="148"/>
      <c r="D601" s="176"/>
      <c r="E601" s="148"/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</row>
    <row r="602" spans="1:20" s="119" customFormat="1" ht="18.75">
      <c r="A602" s="158"/>
      <c r="B602" s="158"/>
      <c r="C602" s="148"/>
      <c r="D602" s="157"/>
      <c r="E602" s="148"/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</row>
    <row r="603" spans="1:20" s="119" customFormat="1" ht="18.75">
      <c r="A603" s="158"/>
      <c r="B603" s="158"/>
      <c r="C603" s="148"/>
      <c r="D603" s="176"/>
      <c r="E603" s="148"/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</row>
    <row r="604" spans="1:20" s="119" customFormat="1" ht="18.75">
      <c r="A604" s="158"/>
      <c r="B604" s="158"/>
      <c r="C604" s="148"/>
      <c r="D604" s="176"/>
      <c r="E604" s="148"/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</row>
    <row r="605" spans="1:20" s="119" customFormat="1" ht="18.75">
      <c r="A605" s="158"/>
      <c r="B605" s="158"/>
      <c r="C605" s="148"/>
      <c r="D605" s="176"/>
      <c r="E605" s="148"/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</row>
    <row r="606" spans="1:20" s="119" customFormat="1" ht="18.75">
      <c r="A606" s="158"/>
      <c r="B606" s="158"/>
      <c r="C606" s="148"/>
      <c r="D606" s="176"/>
      <c r="E606" s="148"/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</row>
    <row r="607" spans="1:20" s="119" customFormat="1" ht="18.75">
      <c r="A607" s="158"/>
      <c r="B607" s="158"/>
      <c r="C607" s="148"/>
      <c r="D607" s="176"/>
      <c r="E607" s="148"/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</row>
    <row r="608" spans="1:20" s="119" customFormat="1" ht="18.75">
      <c r="A608" s="158"/>
      <c r="B608" s="158"/>
      <c r="C608" s="148"/>
      <c r="D608" s="175"/>
      <c r="E608" s="148"/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</row>
    <row r="609" spans="1:20" s="119" customFormat="1" ht="18.75">
      <c r="A609" s="158"/>
      <c r="B609" s="158"/>
      <c r="C609" s="148"/>
      <c r="D609" s="176"/>
      <c r="E609" s="148"/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</row>
    <row r="610" spans="1:20" s="119" customFormat="1" ht="18.75">
      <c r="A610" s="158"/>
      <c r="B610" s="158"/>
      <c r="C610" s="148"/>
      <c r="D610" s="176"/>
      <c r="E610" s="148"/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</row>
    <row r="611" spans="1:20" s="119" customFormat="1" ht="18.75">
      <c r="A611" s="158"/>
      <c r="B611" s="158"/>
      <c r="C611" s="148"/>
      <c r="D611" s="176"/>
      <c r="E611" s="148"/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</row>
    <row r="612" spans="1:20" s="119" customFormat="1" ht="18.75">
      <c r="A612" s="158"/>
      <c r="B612" s="158"/>
      <c r="C612" s="148"/>
      <c r="D612" s="176"/>
      <c r="E612" s="148"/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</row>
    <row r="613" spans="1:20" s="119" customFormat="1" ht="18.75">
      <c r="A613" s="158"/>
      <c r="B613" s="158"/>
      <c r="C613" s="148"/>
      <c r="D613" s="176"/>
      <c r="E613" s="148"/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</row>
    <row r="614" spans="1:20" s="119" customFormat="1" ht="18.75">
      <c r="A614" s="158"/>
      <c r="B614" s="158"/>
      <c r="C614" s="148"/>
      <c r="D614" s="176"/>
      <c r="E614" s="148"/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</row>
    <row r="615" spans="1:20" s="119" customFormat="1" ht="18.75">
      <c r="A615" s="158"/>
      <c r="B615" s="158"/>
      <c r="C615" s="148"/>
      <c r="D615" s="176"/>
      <c r="E615" s="148"/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</row>
    <row r="616" spans="1:20" s="119" customFormat="1" ht="18.75">
      <c r="A616" s="158"/>
      <c r="B616" s="158"/>
      <c r="C616" s="148"/>
      <c r="D616" s="176"/>
      <c r="E616" s="148"/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</row>
    <row r="617" spans="1:20" s="119" customFormat="1" ht="18.75">
      <c r="A617" s="158"/>
      <c r="B617" s="158"/>
      <c r="C617" s="148"/>
      <c r="D617" s="176"/>
      <c r="E617" s="148"/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</row>
    <row r="618" spans="1:20" s="119" customFormat="1" ht="18.75">
      <c r="A618" s="158"/>
      <c r="B618" s="158"/>
      <c r="C618" s="148"/>
      <c r="D618" s="176"/>
      <c r="E618" s="148"/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</row>
    <row r="619" spans="1:20" s="119" customFormat="1" ht="18.75">
      <c r="A619" s="158"/>
      <c r="B619" s="158"/>
      <c r="C619" s="148"/>
      <c r="D619" s="176"/>
      <c r="E619" s="148"/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</row>
    <row r="620" spans="1:20" s="119" customFormat="1" ht="18.75">
      <c r="A620" s="158"/>
      <c r="B620" s="158"/>
      <c r="C620" s="148"/>
      <c r="D620" s="176"/>
      <c r="E620" s="148"/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</row>
    <row r="621" spans="1:20" s="119" customFormat="1" ht="18.75">
      <c r="A621" s="158"/>
      <c r="B621" s="158"/>
      <c r="C621" s="148"/>
      <c r="D621" s="176"/>
      <c r="E621" s="148"/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</row>
    <row r="622" spans="1:20" s="119" customFormat="1" ht="18.75">
      <c r="A622" s="158"/>
      <c r="B622" s="158"/>
      <c r="C622" s="148"/>
      <c r="D622" s="176"/>
      <c r="E622" s="148"/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</row>
    <row r="623" spans="1:20" s="119" customFormat="1" ht="18.75">
      <c r="A623" s="158"/>
      <c r="B623" s="158"/>
      <c r="C623" s="148"/>
      <c r="D623" s="176"/>
      <c r="E623" s="148"/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</row>
    <row r="624" spans="1:20" s="119" customFormat="1" ht="18.75">
      <c r="A624" s="158"/>
      <c r="B624" s="158"/>
      <c r="C624" s="148"/>
      <c r="D624" s="176"/>
      <c r="E624" s="148"/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</row>
    <row r="625" spans="1:20" s="119" customFormat="1" ht="18.75">
      <c r="A625" s="158"/>
      <c r="B625" s="158"/>
      <c r="C625" s="148"/>
      <c r="D625" s="176"/>
      <c r="E625" s="148"/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</row>
    <row r="626" spans="1:20" s="119" customFormat="1" ht="18.75">
      <c r="A626" s="158"/>
      <c r="B626" s="158"/>
      <c r="C626" s="148"/>
      <c r="D626" s="176"/>
      <c r="E626" s="148"/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</row>
    <row r="627" spans="1:20" s="119" customFormat="1" ht="18.75">
      <c r="A627" s="158"/>
      <c r="B627" s="158"/>
      <c r="C627" s="148"/>
      <c r="D627" s="176"/>
      <c r="E627" s="148"/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</row>
    <row r="628" spans="1:20" s="119" customFormat="1" ht="18.75">
      <c r="A628" s="158"/>
      <c r="B628" s="158"/>
      <c r="C628" s="148"/>
      <c r="D628" s="176"/>
      <c r="E628" s="148"/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</row>
    <row r="629" spans="1:20" s="119" customFormat="1" ht="18.75">
      <c r="A629" s="158"/>
      <c r="B629" s="158"/>
      <c r="C629" s="148"/>
      <c r="D629" s="176"/>
      <c r="E629" s="148"/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</row>
    <row r="630" spans="1:20" s="119" customFormat="1" ht="18.75">
      <c r="A630" s="158"/>
      <c r="B630" s="158"/>
      <c r="C630" s="148"/>
      <c r="D630" s="176"/>
      <c r="E630" s="148"/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</row>
    <row r="631" spans="1:20" s="119" customFormat="1" ht="18.75">
      <c r="A631" s="158"/>
      <c r="B631" s="158"/>
      <c r="C631" s="148"/>
      <c r="D631" s="176"/>
      <c r="E631" s="148"/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</row>
    <row r="632" spans="1:20" s="119" customFormat="1" ht="18.75">
      <c r="A632" s="158"/>
      <c r="B632" s="158"/>
      <c r="C632" s="148"/>
      <c r="D632" s="176"/>
      <c r="E632" s="148"/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</row>
    <row r="633" spans="1:20" s="119" customFormat="1" ht="18.75">
      <c r="A633" s="158"/>
      <c r="B633" s="158"/>
      <c r="C633" s="148"/>
      <c r="D633" s="176"/>
      <c r="E633" s="148"/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</row>
    <row r="634" spans="1:20" s="119" customFormat="1" ht="18.75">
      <c r="A634" s="158"/>
      <c r="B634" s="158"/>
      <c r="C634" s="148"/>
      <c r="D634" s="176"/>
      <c r="E634" s="148"/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</row>
    <row r="635" spans="1:20" s="119" customFormat="1" ht="18.75">
      <c r="A635" s="158"/>
      <c r="B635" s="158"/>
      <c r="C635" s="148"/>
      <c r="D635" s="176"/>
      <c r="E635" s="148"/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</row>
    <row r="636" spans="1:20" s="119" customFormat="1" ht="18.75">
      <c r="A636" s="158"/>
      <c r="B636" s="158"/>
      <c r="C636" s="148"/>
      <c r="D636" s="176"/>
      <c r="E636" s="148"/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</row>
    <row r="637" spans="1:20" s="119" customFormat="1" ht="18.75">
      <c r="A637" s="158"/>
      <c r="B637" s="158"/>
      <c r="C637" s="148"/>
      <c r="D637" s="176"/>
      <c r="E637" s="148"/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</row>
    <row r="638" spans="1:20" s="119" customFormat="1" ht="18.75">
      <c r="A638" s="158"/>
      <c r="B638" s="158"/>
      <c r="C638" s="148"/>
      <c r="D638" s="176"/>
      <c r="E638" s="148"/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</row>
    <row r="639" spans="1:20" s="119" customFormat="1" ht="18.75">
      <c r="A639" s="158"/>
      <c r="B639" s="158"/>
      <c r="C639" s="148"/>
      <c r="D639" s="176"/>
      <c r="E639" s="148"/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</row>
    <row r="640" spans="1:20" s="119" customFormat="1" ht="18.75">
      <c r="A640" s="158"/>
      <c r="B640" s="158"/>
      <c r="C640" s="148"/>
      <c r="D640" s="176"/>
      <c r="E640" s="148"/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</row>
    <row r="641" spans="1:20" s="119" customFormat="1" ht="18.75">
      <c r="A641" s="158"/>
      <c r="B641" s="158"/>
      <c r="C641" s="148"/>
      <c r="D641" s="176"/>
      <c r="E641" s="148"/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</row>
    <row r="642" spans="1:20" s="119" customFormat="1" ht="18.75">
      <c r="A642" s="158"/>
      <c r="B642" s="158"/>
      <c r="C642" s="148"/>
      <c r="D642" s="176"/>
      <c r="E642" s="148"/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</row>
    <row r="643" spans="1:20" s="119" customFormat="1" ht="18.75">
      <c r="A643" s="158"/>
      <c r="B643" s="158"/>
      <c r="C643" s="148"/>
      <c r="D643" s="176"/>
      <c r="E643" s="148"/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</row>
    <row r="644" spans="1:20" s="119" customFormat="1" ht="18.75">
      <c r="A644" s="158"/>
      <c r="B644" s="158"/>
      <c r="C644" s="148"/>
      <c r="D644" s="176"/>
      <c r="E644" s="148"/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</row>
    <row r="645" spans="1:20" s="119" customFormat="1" ht="18.75">
      <c r="A645" s="158"/>
      <c r="B645" s="158"/>
      <c r="C645" s="148"/>
      <c r="D645" s="176"/>
      <c r="E645" s="148"/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</row>
    <row r="646" spans="1:20" s="119" customFormat="1" ht="18.75">
      <c r="A646" s="158"/>
      <c r="B646" s="158"/>
      <c r="C646" s="148"/>
      <c r="D646" s="176"/>
      <c r="E646" s="148"/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</row>
    <row r="647" spans="1:20" s="119" customFormat="1" ht="18.75">
      <c r="A647" s="158"/>
      <c r="B647" s="158"/>
      <c r="C647" s="148"/>
      <c r="D647" s="176"/>
      <c r="E647" s="148"/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</row>
    <row r="648" spans="1:20" s="119" customFormat="1" ht="18.75">
      <c r="A648" s="158"/>
      <c r="B648" s="158"/>
      <c r="C648" s="148"/>
      <c r="D648" s="176"/>
      <c r="E648" s="148"/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</row>
    <row r="649" spans="1:20" s="119" customFormat="1" ht="18.75">
      <c r="A649" s="158"/>
      <c r="B649" s="158"/>
      <c r="C649" s="148"/>
      <c r="D649" s="176"/>
      <c r="E649" s="148"/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</row>
    <row r="650" spans="1:20" s="119" customFormat="1" ht="18.75">
      <c r="A650" s="158"/>
      <c r="B650" s="158"/>
      <c r="C650" s="148"/>
      <c r="D650" s="176"/>
      <c r="E650" s="148"/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</row>
    <row r="651" spans="1:20" s="119" customFormat="1" ht="18.75">
      <c r="A651" s="158"/>
      <c r="B651" s="158"/>
      <c r="C651" s="148"/>
      <c r="D651" s="176"/>
      <c r="E651" s="148"/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</row>
    <row r="652" spans="1:20" s="119" customFormat="1" ht="18.75">
      <c r="A652" s="158"/>
      <c r="B652" s="158"/>
      <c r="C652" s="148"/>
      <c r="D652" s="176"/>
      <c r="E652" s="148"/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</row>
    <row r="653" spans="1:20" s="119" customFormat="1" ht="18.75">
      <c r="A653" s="158"/>
      <c r="B653" s="158"/>
      <c r="C653" s="148"/>
      <c r="D653" s="176"/>
      <c r="E653" s="148"/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</row>
    <row r="654" spans="1:20" s="119" customFormat="1" ht="18.75">
      <c r="A654" s="158"/>
      <c r="B654" s="158"/>
      <c r="C654" s="148"/>
      <c r="D654" s="176"/>
      <c r="E654" s="148"/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</row>
    <row r="655" spans="1:20" s="119" customFormat="1" ht="18.75">
      <c r="A655" s="158"/>
      <c r="B655" s="158"/>
      <c r="C655" s="148"/>
      <c r="D655" s="176"/>
      <c r="E655" s="148"/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</row>
    <row r="656" spans="1:20" s="119" customFormat="1" ht="18.75">
      <c r="A656" s="158"/>
      <c r="B656" s="158"/>
      <c r="C656" s="148"/>
      <c r="D656" s="176"/>
      <c r="E656" s="148"/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</row>
    <row r="657" spans="1:20" s="119" customFormat="1" ht="18.75">
      <c r="A657" s="158"/>
      <c r="B657" s="158"/>
      <c r="C657" s="148"/>
      <c r="D657" s="176"/>
      <c r="E657" s="148"/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</row>
    <row r="658" spans="1:20" s="119" customFormat="1" ht="18.75">
      <c r="A658" s="158"/>
      <c r="B658" s="158"/>
      <c r="C658" s="148"/>
      <c r="D658" s="176"/>
      <c r="E658" s="148"/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</row>
    <row r="659" spans="1:20" s="119" customFormat="1" ht="18.75">
      <c r="A659" s="158"/>
      <c r="B659" s="158"/>
      <c r="C659" s="148"/>
      <c r="D659" s="176"/>
      <c r="E659" s="148"/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</row>
    <row r="660" spans="1:20" s="119" customFormat="1" ht="18.75">
      <c r="A660" s="158"/>
      <c r="B660" s="158"/>
      <c r="C660" s="148"/>
      <c r="D660" s="176"/>
      <c r="E660" s="148"/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</row>
    <row r="661" spans="1:20" s="119" customFormat="1" ht="18.75">
      <c r="A661" s="158"/>
      <c r="B661" s="158"/>
      <c r="C661" s="148"/>
      <c r="D661" s="176"/>
      <c r="E661" s="148"/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</row>
    <row r="662" spans="1:20" s="119" customFormat="1" ht="18.75">
      <c r="A662" s="158"/>
      <c r="B662" s="158"/>
      <c r="C662" s="148"/>
      <c r="D662" s="176"/>
      <c r="E662" s="148"/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</row>
    <row r="663" spans="1:20" s="119" customFormat="1" ht="18.75">
      <c r="A663" s="158"/>
      <c r="B663" s="158"/>
      <c r="C663" s="148"/>
      <c r="D663" s="176"/>
      <c r="E663" s="148"/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</row>
    <row r="664" spans="1:20" s="119" customFormat="1" ht="18.75">
      <c r="A664" s="158"/>
      <c r="B664" s="158"/>
      <c r="C664" s="148"/>
      <c r="D664" s="176"/>
      <c r="E664" s="148"/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</row>
    <row r="665" spans="1:20" s="119" customFormat="1" ht="18.75">
      <c r="A665" s="158"/>
      <c r="B665" s="158"/>
      <c r="C665" s="148"/>
      <c r="D665" s="176"/>
      <c r="E665" s="148"/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</row>
    <row r="666" spans="1:20" s="119" customFormat="1" ht="18.75">
      <c r="A666" s="158"/>
      <c r="B666" s="158"/>
      <c r="C666" s="148"/>
      <c r="D666" s="176"/>
      <c r="E666" s="148"/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</row>
    <row r="667" spans="1:20" s="119" customFormat="1" ht="18.75">
      <c r="A667" s="158"/>
      <c r="B667" s="158"/>
      <c r="C667" s="148"/>
      <c r="D667" s="176"/>
      <c r="E667" s="148"/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</row>
    <row r="668" spans="1:20" s="119" customFormat="1" ht="18.75">
      <c r="A668" s="158"/>
      <c r="B668" s="158"/>
      <c r="C668" s="148"/>
      <c r="D668" s="176"/>
      <c r="E668" s="148"/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</row>
    <row r="669" spans="1:20" s="119" customFormat="1" ht="18.75">
      <c r="A669" s="158"/>
      <c r="B669" s="158"/>
      <c r="C669" s="148"/>
      <c r="D669" s="176"/>
      <c r="E669" s="148"/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</row>
    <row r="670" spans="1:20" s="119" customFormat="1" ht="18.75">
      <c r="A670" s="158"/>
      <c r="B670" s="158"/>
      <c r="C670" s="148"/>
      <c r="D670" s="176"/>
      <c r="E670" s="148"/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</row>
    <row r="671" spans="1:20" s="119" customFormat="1" ht="18.75">
      <c r="A671" s="158"/>
      <c r="B671" s="158"/>
      <c r="C671" s="148"/>
      <c r="D671" s="176"/>
      <c r="E671" s="148"/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</row>
    <row r="672" spans="1:20" s="119" customFormat="1" ht="18.75">
      <c r="A672" s="158"/>
      <c r="B672" s="158"/>
      <c r="C672" s="148"/>
      <c r="D672" s="176"/>
      <c r="E672" s="148"/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</row>
    <row r="673" spans="1:20" s="119" customFormat="1" ht="18.75">
      <c r="A673" s="158"/>
      <c r="B673" s="158"/>
      <c r="C673" s="148"/>
      <c r="D673" s="176"/>
      <c r="E673" s="148"/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</row>
    <row r="674" spans="1:20" s="119" customFormat="1" ht="18.75">
      <c r="A674" s="158"/>
      <c r="B674" s="158"/>
      <c r="C674" s="148"/>
      <c r="D674" s="176"/>
      <c r="E674" s="148"/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</row>
    <row r="675" spans="1:20" s="119" customFormat="1" ht="18.75">
      <c r="A675" s="158"/>
      <c r="B675" s="158"/>
      <c r="C675" s="148"/>
      <c r="D675" s="176"/>
      <c r="E675" s="148"/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</row>
    <row r="676" spans="1:20" s="119" customFormat="1" ht="18.75">
      <c r="A676" s="158"/>
      <c r="B676" s="158"/>
      <c r="C676" s="148"/>
      <c r="D676" s="176"/>
      <c r="E676" s="148"/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</row>
    <row r="677" spans="1:20" s="119" customFormat="1" ht="18.75">
      <c r="A677" s="158"/>
      <c r="B677" s="158"/>
      <c r="C677" s="148"/>
      <c r="D677" s="176"/>
      <c r="E677" s="148"/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</row>
    <row r="678" spans="1:20" s="119" customFormat="1" ht="18.75">
      <c r="A678" s="158"/>
      <c r="B678" s="158"/>
      <c r="C678" s="148"/>
      <c r="D678" s="176"/>
      <c r="E678" s="148"/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</row>
    <row r="679" spans="1:20" s="119" customFormat="1" ht="18.75">
      <c r="A679" s="158"/>
      <c r="B679" s="158"/>
      <c r="C679" s="148"/>
      <c r="D679" s="176"/>
      <c r="E679" s="148"/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</row>
    <row r="680" spans="1:20" s="119" customFormat="1" ht="18.75">
      <c r="A680" s="158"/>
      <c r="B680" s="158"/>
      <c r="C680" s="148"/>
      <c r="D680" s="176"/>
      <c r="E680" s="148"/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</row>
    <row r="681" spans="1:20" s="119" customFormat="1" ht="18.75">
      <c r="A681" s="158"/>
      <c r="B681" s="158"/>
      <c r="C681" s="148"/>
      <c r="D681" s="176"/>
      <c r="E681" s="148"/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</row>
    <row r="682" spans="1:20" s="119" customFormat="1" ht="18.75">
      <c r="A682" s="158"/>
      <c r="B682" s="158"/>
      <c r="C682" s="148"/>
      <c r="D682" s="176"/>
      <c r="E682" s="148"/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</row>
    <row r="683" spans="1:20" s="119" customFormat="1" ht="18.75">
      <c r="A683" s="158"/>
      <c r="B683" s="158"/>
      <c r="C683" s="148"/>
      <c r="D683" s="176"/>
      <c r="E683" s="148"/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</row>
    <row r="684" spans="1:20" s="119" customFormat="1" ht="18.75">
      <c r="A684" s="158"/>
      <c r="B684" s="158"/>
      <c r="C684" s="148"/>
      <c r="D684" s="176"/>
      <c r="E684" s="148"/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</row>
    <row r="685" spans="1:20" s="119" customFormat="1" ht="18.75">
      <c r="A685" s="158"/>
      <c r="B685" s="158"/>
      <c r="C685" s="148"/>
      <c r="D685" s="176"/>
      <c r="E685" s="148"/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</row>
    <row r="686" spans="1:20" s="119" customFormat="1" ht="18.75">
      <c r="A686" s="158"/>
      <c r="B686" s="158"/>
      <c r="C686" s="148"/>
      <c r="D686" s="176"/>
      <c r="E686" s="148"/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</row>
    <row r="687" spans="1:20" s="119" customFormat="1" ht="18.75">
      <c r="A687" s="158"/>
      <c r="B687" s="158"/>
      <c r="C687" s="148"/>
      <c r="D687" s="176"/>
      <c r="E687" s="148"/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</row>
    <row r="688" spans="1:20" s="119" customFormat="1" ht="18.75">
      <c r="A688" s="158"/>
      <c r="B688" s="158"/>
      <c r="C688" s="148"/>
      <c r="D688" s="176"/>
      <c r="E688" s="148"/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</row>
    <row r="689" spans="1:20" s="119" customFormat="1" ht="18.75">
      <c r="A689" s="158"/>
      <c r="B689" s="158"/>
      <c r="C689" s="148"/>
      <c r="D689" s="176"/>
      <c r="E689" s="148"/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</row>
    <row r="690" spans="1:20" s="119" customFormat="1" ht="18.75">
      <c r="A690" s="158"/>
      <c r="B690" s="158"/>
      <c r="C690" s="148"/>
      <c r="D690" s="176"/>
      <c r="E690" s="148"/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</row>
    <row r="691" spans="1:20" s="119" customFormat="1" ht="18.75">
      <c r="A691" s="158"/>
      <c r="B691" s="158"/>
      <c r="C691" s="148"/>
      <c r="D691" s="176"/>
      <c r="E691" s="148"/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</row>
    <row r="692" spans="1:20" ht="18.75">
      <c r="A692" s="158"/>
      <c r="B692" s="158"/>
      <c r="C692" s="148"/>
      <c r="D692" s="176"/>
      <c r="E692" s="148"/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</row>
    <row r="693" spans="1:20" ht="18.75">
      <c r="A693" s="158"/>
      <c r="B693" s="158"/>
      <c r="C693" s="148"/>
      <c r="D693" s="176"/>
      <c r="E693" s="148"/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</row>
    <row r="694" spans="1:20" ht="18.75">
      <c r="A694" s="158"/>
      <c r="B694" s="158"/>
      <c r="C694" s="148"/>
      <c r="D694" s="176"/>
      <c r="E694" s="148"/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</row>
    <row r="695" spans="1:20" ht="18.75">
      <c r="A695" s="158"/>
      <c r="B695" s="158"/>
      <c r="C695" s="148"/>
      <c r="D695" s="176"/>
      <c r="E695" s="148"/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</row>
    <row r="696" spans="1:20" ht="18.75">
      <c r="A696" s="158"/>
      <c r="B696" s="158"/>
      <c r="C696" s="148"/>
      <c r="D696" s="176"/>
      <c r="E696" s="148"/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</row>
    <row r="697" spans="1:20" ht="18.75">
      <c r="A697" s="158"/>
      <c r="B697" s="158"/>
      <c r="C697" s="148"/>
      <c r="D697" s="176"/>
      <c r="E697" s="148"/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</row>
    <row r="698" spans="1:20" ht="18.75">
      <c r="A698" s="158"/>
      <c r="B698" s="158"/>
      <c r="C698" s="148"/>
      <c r="D698" s="176"/>
      <c r="E698" s="148"/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</row>
    <row r="699" spans="1:20" ht="18.75">
      <c r="A699" s="158"/>
      <c r="B699" s="158"/>
      <c r="C699" s="148"/>
      <c r="D699" s="176"/>
      <c r="E699" s="148"/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</row>
    <row r="700" spans="1:20" ht="18.75">
      <c r="A700" s="158"/>
      <c r="B700" s="158"/>
      <c r="C700" s="148"/>
      <c r="D700" s="176"/>
      <c r="E700" s="148"/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</row>
    <row r="701" spans="1:20" ht="18.75">
      <c r="A701" s="158"/>
      <c r="B701" s="158"/>
      <c r="C701" s="148"/>
      <c r="D701" s="176"/>
      <c r="E701" s="148"/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</row>
    <row r="702" spans="1:20" ht="18.75">
      <c r="A702" s="158"/>
      <c r="B702" s="158"/>
      <c r="C702" s="148"/>
      <c r="D702" s="176"/>
      <c r="E702" s="148"/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</row>
    <row r="703" spans="1:20" ht="18.75">
      <c r="A703" s="158"/>
      <c r="B703" s="158"/>
      <c r="C703" s="148"/>
      <c r="D703" s="176"/>
      <c r="E703" s="148"/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</row>
    <row r="704" spans="1:20" ht="18.75">
      <c r="A704" s="158"/>
      <c r="B704" s="158"/>
      <c r="C704" s="148"/>
      <c r="D704" s="176"/>
      <c r="E704" s="148"/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</row>
    <row r="705" spans="1:20" ht="18.75">
      <c r="A705" s="158"/>
      <c r="B705" s="158"/>
      <c r="C705" s="148"/>
      <c r="D705" s="176"/>
      <c r="E705" s="148"/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</row>
    <row r="706" spans="1:20" ht="18.75">
      <c r="A706" s="158"/>
      <c r="B706" s="158"/>
      <c r="C706" s="148"/>
      <c r="D706" s="176"/>
      <c r="E706" s="148"/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</row>
    <row r="707" spans="1:20" ht="18.75">
      <c r="A707" s="158"/>
      <c r="B707" s="158"/>
      <c r="C707" s="148"/>
      <c r="D707" s="176"/>
      <c r="E707" s="148"/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</row>
    <row r="708" spans="1:20" ht="18.75">
      <c r="A708" s="158"/>
      <c r="B708" s="158"/>
      <c r="C708" s="148"/>
      <c r="D708" s="176"/>
      <c r="E708" s="148"/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</row>
    <row r="709" spans="1:20" ht="18.75">
      <c r="A709" s="158"/>
      <c r="B709" s="158"/>
      <c r="C709" s="148"/>
      <c r="D709" s="176"/>
      <c r="E709" s="148"/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</row>
    <row r="710" spans="1:20" ht="18.75">
      <c r="A710" s="158"/>
      <c r="B710" s="158"/>
      <c r="C710" s="148"/>
      <c r="D710" s="176"/>
      <c r="E710" s="148"/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</row>
    <row r="711" spans="1:20" ht="18.75">
      <c r="A711" s="158"/>
      <c r="B711" s="158"/>
      <c r="C711" s="148"/>
      <c r="D711" s="176"/>
      <c r="E711" s="148"/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</row>
    <row r="712" spans="1:20" ht="18.75">
      <c r="A712" s="158"/>
      <c r="B712" s="158"/>
      <c r="C712" s="148"/>
      <c r="D712" s="176"/>
      <c r="E712" s="148"/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</row>
    <row r="713" spans="1:20" ht="18.75">
      <c r="A713" s="158"/>
      <c r="B713" s="158"/>
      <c r="C713" s="148"/>
      <c r="D713" s="176"/>
      <c r="E713" s="148"/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</row>
    <row r="714" spans="1:20" ht="18.75">
      <c r="A714" s="158"/>
      <c r="B714" s="158"/>
      <c r="C714" s="148"/>
      <c r="D714" s="176"/>
      <c r="E714" s="148"/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</row>
    <row r="715" spans="1:20" ht="18.75">
      <c r="A715" s="158"/>
      <c r="B715" s="158"/>
      <c r="C715" s="148"/>
      <c r="D715" s="176"/>
      <c r="E715" s="148"/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</row>
    <row r="716" spans="1:20" ht="18.75">
      <c r="A716" s="158"/>
      <c r="B716" s="158"/>
      <c r="C716" s="148"/>
      <c r="D716" s="176"/>
      <c r="E716" s="148"/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</row>
    <row r="717" spans="1:20" ht="18.75">
      <c r="A717" s="158"/>
      <c r="B717" s="158"/>
      <c r="C717" s="148"/>
      <c r="D717" s="176"/>
      <c r="E717" s="148"/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</row>
    <row r="718" spans="1:20" ht="18.75">
      <c r="A718" s="158"/>
      <c r="B718" s="158"/>
      <c r="C718" s="148"/>
      <c r="D718" s="176"/>
      <c r="E718" s="148"/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</row>
    <row r="719" spans="1:20" ht="18.75">
      <c r="A719" s="158"/>
      <c r="B719" s="158"/>
      <c r="C719" s="148"/>
      <c r="D719" s="176"/>
      <c r="E719" s="148"/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</row>
    <row r="720" spans="1:20" ht="18.75">
      <c r="A720" s="158"/>
      <c r="B720" s="158"/>
      <c r="C720" s="148"/>
      <c r="D720" s="176"/>
      <c r="E720" s="148"/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</row>
    <row r="721" spans="1:20" ht="18.75">
      <c r="A721" s="158"/>
      <c r="B721" s="158"/>
      <c r="C721" s="148"/>
      <c r="D721" s="176"/>
      <c r="E721" s="148"/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</row>
    <row r="722" spans="1:20" ht="18.75">
      <c r="A722" s="158"/>
      <c r="B722" s="158"/>
      <c r="C722" s="148"/>
      <c r="D722" s="176"/>
      <c r="E722" s="148"/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</row>
    <row r="723" spans="1:20" ht="18.75">
      <c r="A723" s="158"/>
      <c r="B723" s="158"/>
      <c r="C723" s="148"/>
      <c r="D723" s="176"/>
      <c r="E723" s="148"/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</row>
    <row r="724" spans="1:20" ht="18.75">
      <c r="A724" s="158"/>
      <c r="B724" s="158"/>
      <c r="C724" s="148"/>
      <c r="D724" s="176"/>
      <c r="E724" s="148"/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</row>
    <row r="725" spans="1:20" ht="18.75">
      <c r="A725" s="158"/>
      <c r="B725" s="158"/>
      <c r="C725" s="148"/>
      <c r="D725" s="176"/>
      <c r="E725" s="148"/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</row>
    <row r="726" spans="1:20" ht="18.75">
      <c r="A726" s="158"/>
      <c r="B726" s="158"/>
      <c r="C726" s="148"/>
      <c r="D726" s="176"/>
      <c r="E726" s="148"/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</row>
    <row r="727" spans="1:20" ht="18.75">
      <c r="A727" s="158"/>
      <c r="B727" s="158"/>
      <c r="C727" s="148"/>
      <c r="D727" s="176"/>
      <c r="E727" s="148"/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</row>
    <row r="728" spans="1:20" ht="18.75">
      <c r="A728" s="158"/>
      <c r="B728" s="158"/>
      <c r="C728" s="148"/>
      <c r="D728" s="176"/>
      <c r="E728" s="148"/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</row>
    <row r="729" spans="1:20" ht="18.75">
      <c r="A729" s="158"/>
      <c r="B729" s="158"/>
      <c r="C729" s="148"/>
      <c r="D729" s="176"/>
      <c r="E729" s="148"/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</row>
    <row r="730" spans="1:20" ht="18.75">
      <c r="A730" s="158"/>
      <c r="B730" s="158"/>
      <c r="C730" s="148"/>
      <c r="D730" s="176"/>
      <c r="E730" s="148"/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</row>
    <row r="731" spans="1:20" ht="18.75">
      <c r="A731" s="158"/>
      <c r="B731" s="158"/>
      <c r="C731" s="148"/>
      <c r="D731" s="176"/>
      <c r="E731" s="148"/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</row>
    <row r="732" spans="1:20" ht="18.75">
      <c r="A732" s="158"/>
      <c r="B732" s="158"/>
      <c r="C732" s="148"/>
      <c r="D732" s="176"/>
      <c r="E732" s="148"/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</row>
    <row r="733" spans="1:20" ht="18.75">
      <c r="A733" s="158"/>
      <c r="B733" s="158"/>
      <c r="C733" s="148"/>
      <c r="D733" s="176"/>
      <c r="E733" s="148"/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</row>
    <row r="734" spans="1:20" ht="18.75">
      <c r="A734" s="158"/>
      <c r="B734" s="158"/>
      <c r="C734" s="148"/>
      <c r="D734" s="176"/>
      <c r="E734" s="148"/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</row>
    <row r="735" spans="1:20" ht="18.75">
      <c r="A735" s="158"/>
      <c r="B735" s="158"/>
      <c r="C735" s="148"/>
      <c r="D735" s="176"/>
      <c r="E735" s="148"/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</row>
    <row r="736" spans="1:20" ht="18.75">
      <c r="A736" s="158"/>
      <c r="B736" s="158"/>
      <c r="C736" s="148"/>
      <c r="D736" s="176"/>
      <c r="E736" s="148"/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</row>
    <row r="737" spans="1:20" ht="18.75">
      <c r="A737" s="158"/>
      <c r="B737" s="158"/>
      <c r="C737" s="148"/>
      <c r="D737" s="176"/>
      <c r="E737" s="148"/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</row>
    <row r="738" spans="1:20" ht="18.75">
      <c r="A738" s="158"/>
      <c r="B738" s="158"/>
      <c r="C738" s="148"/>
      <c r="D738" s="176"/>
      <c r="E738" s="148"/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</row>
    <row r="739" spans="1:20" ht="18.75">
      <c r="A739" s="158"/>
      <c r="B739" s="158"/>
      <c r="C739" s="148"/>
      <c r="D739" s="176"/>
      <c r="E739" s="148"/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</row>
    <row r="740" spans="1:20" ht="18.75">
      <c r="A740" s="158"/>
      <c r="B740" s="158"/>
      <c r="C740" s="148"/>
      <c r="D740" s="176"/>
      <c r="E740" s="148"/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</row>
    <row r="741" spans="1:20" ht="18.75">
      <c r="A741" s="189"/>
      <c r="B741" s="189"/>
      <c r="C741" s="150"/>
      <c r="D741" s="177"/>
      <c r="E741" s="150"/>
      <c r="F741" s="150"/>
      <c r="G741" s="150"/>
      <c r="H741" s="150"/>
      <c r="I741" s="150"/>
      <c r="J741" s="150"/>
      <c r="K741" s="150"/>
      <c r="L741" s="150"/>
      <c r="M741" s="150"/>
      <c r="N741" s="150"/>
      <c r="O741" s="150"/>
      <c r="P741" s="150"/>
      <c r="Q741" s="150"/>
      <c r="R741" s="150"/>
      <c r="S741" s="150"/>
      <c r="T741" s="150"/>
    </row>
    <row r="742" spans="5:19" ht="18.75"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</row>
    <row r="743" spans="5:19" ht="18.75"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</row>
    <row r="744" spans="5:19" ht="18.75"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</row>
    <row r="745" spans="5:19" ht="18.75"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</row>
    <row r="746" spans="5:19" ht="18.75"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</row>
    <row r="747" spans="5:19" ht="18.75"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</row>
    <row r="748" spans="5:19" ht="18.75"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</row>
    <row r="749" spans="5:19" ht="18.75"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</row>
    <row r="750" spans="5:19" ht="18.75"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</row>
    <row r="751" spans="5:19" ht="18.75"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</row>
    <row r="752" spans="5:19" ht="18.75"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</row>
    <row r="753" spans="1:19" s="93" customFormat="1" ht="18.75">
      <c r="A753" s="181"/>
      <c r="B753" s="181"/>
      <c r="C753" s="94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</row>
    <row r="754" spans="1:19" s="93" customFormat="1" ht="18.75">
      <c r="A754" s="181"/>
      <c r="B754" s="181"/>
      <c r="C754" s="94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</row>
    <row r="755" spans="1:19" s="93" customFormat="1" ht="18.75">
      <c r="A755" s="181"/>
      <c r="B755" s="181"/>
      <c r="C755" s="94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</row>
    <row r="756" spans="1:19" s="93" customFormat="1" ht="18.75">
      <c r="A756" s="181"/>
      <c r="B756" s="181"/>
      <c r="C756" s="94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</row>
    <row r="757" spans="1:19" s="93" customFormat="1" ht="18.75">
      <c r="A757" s="181"/>
      <c r="B757" s="181"/>
      <c r="C757" s="94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</row>
    <row r="758" spans="1:19" s="93" customFormat="1" ht="18.75">
      <c r="A758" s="181"/>
      <c r="B758" s="181"/>
      <c r="C758" s="94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</row>
    <row r="759" spans="1:19" s="93" customFormat="1" ht="18.75">
      <c r="A759" s="181"/>
      <c r="B759" s="181"/>
      <c r="C759" s="94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</row>
    <row r="760" spans="1:19" s="93" customFormat="1" ht="18.75">
      <c r="A760" s="181"/>
      <c r="B760" s="181"/>
      <c r="C760" s="94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</row>
    <row r="761" spans="1:19" s="93" customFormat="1" ht="18.75">
      <c r="A761" s="181"/>
      <c r="B761" s="181"/>
      <c r="C761" s="94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</row>
    <row r="762" spans="1:19" s="93" customFormat="1" ht="18.75">
      <c r="A762" s="181"/>
      <c r="B762" s="181"/>
      <c r="C762" s="94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</row>
    <row r="763" spans="1:19" s="93" customFormat="1" ht="18.75">
      <c r="A763" s="181"/>
      <c r="B763" s="181"/>
      <c r="C763" s="94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</row>
    <row r="764" spans="1:19" s="93" customFormat="1" ht="18.75">
      <c r="A764" s="181"/>
      <c r="B764" s="181"/>
      <c r="C764" s="94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</row>
    <row r="765" spans="1:19" s="93" customFormat="1" ht="18.75">
      <c r="A765" s="181"/>
      <c r="B765" s="181"/>
      <c r="C765" s="94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</row>
    <row r="766" spans="1:19" s="93" customFormat="1" ht="18.75">
      <c r="A766" s="181"/>
      <c r="B766" s="181"/>
      <c r="C766" s="94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</row>
    <row r="767" spans="1:19" s="93" customFormat="1" ht="18.75">
      <c r="A767" s="181"/>
      <c r="B767" s="181"/>
      <c r="C767" s="94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</row>
    <row r="768" spans="1:19" s="93" customFormat="1" ht="18.75">
      <c r="A768" s="181"/>
      <c r="B768" s="181"/>
      <c r="C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</row>
    <row r="769" spans="1:19" s="93" customFormat="1" ht="18.75">
      <c r="A769" s="181"/>
      <c r="B769" s="181"/>
      <c r="C769" s="94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</row>
    <row r="770" spans="1:19" s="93" customFormat="1" ht="18.75">
      <c r="A770" s="181"/>
      <c r="B770" s="181"/>
      <c r="C770" s="94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</row>
    <row r="771" spans="1:19" s="93" customFormat="1" ht="18.75">
      <c r="A771" s="181"/>
      <c r="B771" s="181"/>
      <c r="C771" s="94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</row>
    <row r="772" spans="1:19" s="93" customFormat="1" ht="18.75">
      <c r="A772" s="181"/>
      <c r="B772" s="181"/>
      <c r="C772" s="94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</row>
    <row r="773" spans="1:19" s="93" customFormat="1" ht="18.75">
      <c r="A773" s="181"/>
      <c r="B773" s="181"/>
      <c r="C773" s="94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</row>
    <row r="774" spans="1:19" s="93" customFormat="1" ht="18.75">
      <c r="A774" s="181"/>
      <c r="B774" s="181"/>
      <c r="C774" s="94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</row>
    <row r="775" spans="1:19" s="93" customFormat="1" ht="18.75">
      <c r="A775" s="181"/>
      <c r="B775" s="181"/>
      <c r="C775" s="94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</row>
    <row r="776" spans="1:19" s="93" customFormat="1" ht="18.75">
      <c r="A776" s="181"/>
      <c r="B776" s="181"/>
      <c r="C776" s="94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</row>
    <row r="777" spans="1:19" s="93" customFormat="1" ht="18.75">
      <c r="A777" s="181"/>
      <c r="B777" s="181"/>
      <c r="C777" s="94"/>
      <c r="E777" s="97"/>
      <c r="F777" s="97"/>
      <c r="G777" s="97"/>
      <c r="H777" s="97"/>
      <c r="I777" s="94"/>
      <c r="J777" s="94"/>
      <c r="K777" s="97"/>
      <c r="L777" s="97"/>
      <c r="M777" s="97"/>
      <c r="N777" s="97"/>
      <c r="O777" s="97"/>
      <c r="P777" s="97"/>
      <c r="Q777" s="97"/>
      <c r="R777" s="97"/>
      <c r="S777" s="97"/>
    </row>
    <row r="778" spans="1:19" s="93" customFormat="1" ht="18.75">
      <c r="A778" s="181"/>
      <c r="B778" s="181"/>
      <c r="C778" s="94"/>
      <c r="E778" s="97"/>
      <c r="F778" s="97"/>
      <c r="G778" s="97"/>
      <c r="H778" s="97"/>
      <c r="I778" s="94"/>
      <c r="J778" s="94"/>
      <c r="K778" s="97"/>
      <c r="L778" s="97"/>
      <c r="M778" s="97"/>
      <c r="N778" s="97"/>
      <c r="O778" s="97"/>
      <c r="P778" s="97"/>
      <c r="Q778" s="97"/>
      <c r="R778" s="97"/>
      <c r="S778" s="97"/>
    </row>
    <row r="779" spans="1:19" s="93" customFormat="1" ht="18.75">
      <c r="A779" s="181"/>
      <c r="B779" s="181"/>
      <c r="C779" s="94"/>
      <c r="E779" s="97"/>
      <c r="F779" s="97"/>
      <c r="G779" s="97"/>
      <c r="H779" s="97"/>
      <c r="I779" s="94"/>
      <c r="J779" s="94"/>
      <c r="K779" s="97"/>
      <c r="L779" s="97"/>
      <c r="M779" s="97"/>
      <c r="N779" s="97"/>
      <c r="O779" s="97"/>
      <c r="P779" s="97"/>
      <c r="Q779" s="97"/>
      <c r="R779" s="97"/>
      <c r="S779" s="97"/>
    </row>
    <row r="780" spans="1:19" s="93" customFormat="1" ht="18.75">
      <c r="A780" s="181"/>
      <c r="B780" s="181"/>
      <c r="C780" s="94"/>
      <c r="E780" s="97"/>
      <c r="F780" s="97"/>
      <c r="G780" s="97"/>
      <c r="H780" s="97"/>
      <c r="I780" s="94"/>
      <c r="J780" s="94"/>
      <c r="K780" s="97"/>
      <c r="L780" s="97"/>
      <c r="M780" s="97"/>
      <c r="N780" s="97"/>
      <c r="O780" s="97"/>
      <c r="P780" s="97"/>
      <c r="Q780" s="97"/>
      <c r="R780" s="97"/>
      <c r="S780" s="97"/>
    </row>
    <row r="781" spans="1:19" s="93" customFormat="1" ht="18.75">
      <c r="A781" s="181"/>
      <c r="B781" s="181"/>
      <c r="C781" s="94"/>
      <c r="E781" s="97"/>
      <c r="F781" s="97"/>
      <c r="G781" s="97"/>
      <c r="H781" s="97"/>
      <c r="I781" s="94"/>
      <c r="J781" s="94"/>
      <c r="K781" s="97"/>
      <c r="L781" s="97"/>
      <c r="M781" s="97"/>
      <c r="N781" s="97"/>
      <c r="O781" s="97"/>
      <c r="P781" s="97"/>
      <c r="Q781" s="97"/>
      <c r="R781" s="97"/>
      <c r="S781" s="97"/>
    </row>
    <row r="782" spans="1:19" s="93" customFormat="1" ht="18.75">
      <c r="A782" s="181"/>
      <c r="B782" s="181"/>
      <c r="C782" s="94"/>
      <c r="E782" s="97"/>
      <c r="F782" s="97"/>
      <c r="G782" s="97"/>
      <c r="H782" s="97"/>
      <c r="I782" s="94"/>
      <c r="J782" s="94"/>
      <c r="K782" s="97"/>
      <c r="L782" s="97"/>
      <c r="M782" s="97"/>
      <c r="N782" s="97"/>
      <c r="O782" s="97"/>
      <c r="P782" s="97"/>
      <c r="Q782" s="97"/>
      <c r="R782" s="97"/>
      <c r="S782" s="97"/>
    </row>
    <row r="783" spans="1:19" s="93" customFormat="1" ht="18.75">
      <c r="A783" s="181"/>
      <c r="B783" s="181"/>
      <c r="C783" s="94"/>
      <c r="E783" s="97"/>
      <c r="F783" s="97"/>
      <c r="G783" s="97"/>
      <c r="H783" s="97"/>
      <c r="I783" s="94"/>
      <c r="J783" s="94"/>
      <c r="K783" s="97"/>
      <c r="L783" s="97"/>
      <c r="M783" s="97"/>
      <c r="N783" s="97"/>
      <c r="O783" s="97"/>
      <c r="P783" s="97"/>
      <c r="Q783" s="97"/>
      <c r="R783" s="97"/>
      <c r="S783" s="97"/>
    </row>
    <row r="784" spans="1:19" s="93" customFormat="1" ht="18.75">
      <c r="A784" s="181"/>
      <c r="B784" s="181"/>
      <c r="C784" s="94"/>
      <c r="E784" s="97"/>
      <c r="F784" s="97"/>
      <c r="G784" s="97"/>
      <c r="H784" s="97"/>
      <c r="I784" s="94"/>
      <c r="J784" s="94"/>
      <c r="K784" s="97"/>
      <c r="L784" s="97"/>
      <c r="M784" s="97"/>
      <c r="N784" s="97"/>
      <c r="O784" s="97"/>
      <c r="P784" s="97"/>
      <c r="Q784" s="97"/>
      <c r="R784" s="97"/>
      <c r="S784" s="97"/>
    </row>
    <row r="785" spans="1:10" s="93" customFormat="1" ht="18.75">
      <c r="A785" s="181"/>
      <c r="B785" s="181"/>
      <c r="C785" s="94"/>
      <c r="I785" s="94"/>
      <c r="J785" s="94"/>
    </row>
    <row r="786" spans="1:10" s="93" customFormat="1" ht="18.75">
      <c r="A786" s="181"/>
      <c r="B786" s="181"/>
      <c r="C786" s="94"/>
      <c r="I786" s="94"/>
      <c r="J786" s="94"/>
    </row>
    <row r="787" spans="1:10" s="93" customFormat="1" ht="18.75">
      <c r="A787" s="181"/>
      <c r="B787" s="181"/>
      <c r="C787" s="94"/>
      <c r="I787" s="94"/>
      <c r="J787" s="94"/>
    </row>
    <row r="788" spans="1:10" s="93" customFormat="1" ht="18.75">
      <c r="A788" s="181"/>
      <c r="B788" s="181"/>
      <c r="C788" s="94"/>
      <c r="I788" s="94"/>
      <c r="J788" s="94"/>
    </row>
    <row r="789" spans="1:10" s="93" customFormat="1" ht="18.75">
      <c r="A789" s="181"/>
      <c r="B789" s="181"/>
      <c r="C789" s="94"/>
      <c r="I789" s="94"/>
      <c r="J789" s="94"/>
    </row>
    <row r="790" spans="1:10" s="93" customFormat="1" ht="18.75">
      <c r="A790" s="181"/>
      <c r="B790" s="181"/>
      <c r="C790" s="94"/>
      <c r="I790" s="94"/>
      <c r="J790" s="94"/>
    </row>
    <row r="791" spans="1:10" s="93" customFormat="1" ht="18.75">
      <c r="A791" s="181"/>
      <c r="B791" s="181"/>
      <c r="C791" s="94"/>
      <c r="I791" s="94"/>
      <c r="J791" s="94"/>
    </row>
    <row r="792" spans="1:10" s="93" customFormat="1" ht="18.75">
      <c r="A792" s="181"/>
      <c r="B792" s="181"/>
      <c r="C792" s="94"/>
      <c r="I792" s="94"/>
      <c r="J792" s="94"/>
    </row>
    <row r="793" spans="1:10" s="93" customFormat="1" ht="18.75">
      <c r="A793" s="181"/>
      <c r="B793" s="181"/>
      <c r="C793" s="94"/>
      <c r="I793" s="94"/>
      <c r="J793" s="94"/>
    </row>
    <row r="794" spans="1:10" s="93" customFormat="1" ht="18.75">
      <c r="A794" s="181"/>
      <c r="B794" s="181"/>
      <c r="C794" s="94"/>
      <c r="I794" s="94"/>
      <c r="J794" s="94"/>
    </row>
    <row r="795" spans="1:10" s="93" customFormat="1" ht="18.75">
      <c r="A795" s="181"/>
      <c r="B795" s="181"/>
      <c r="C795" s="94"/>
      <c r="I795" s="94"/>
      <c r="J795" s="94"/>
    </row>
    <row r="796" spans="1:10" s="93" customFormat="1" ht="18.75">
      <c r="A796" s="181"/>
      <c r="B796" s="181"/>
      <c r="C796" s="94"/>
      <c r="I796" s="94"/>
      <c r="J796" s="94"/>
    </row>
    <row r="797" spans="1:10" s="93" customFormat="1" ht="18.75">
      <c r="A797" s="181"/>
      <c r="B797" s="181"/>
      <c r="C797" s="94"/>
      <c r="I797" s="94"/>
      <c r="J797" s="94"/>
    </row>
  </sheetData>
  <sheetProtection/>
  <mergeCells count="32">
    <mergeCell ref="H11:J11"/>
    <mergeCell ref="K11:M11"/>
    <mergeCell ref="R12:S12"/>
    <mergeCell ref="O13:O16"/>
    <mergeCell ref="B563:C563"/>
    <mergeCell ref="H10:S10"/>
    <mergeCell ref="K12:K16"/>
    <mergeCell ref="L12:M12"/>
    <mergeCell ref="N12:N16"/>
    <mergeCell ref="S13:S16"/>
    <mergeCell ref="J13:J16"/>
    <mergeCell ref="M13:M16"/>
    <mergeCell ref="C10:C16"/>
    <mergeCell ref="B10:B16"/>
    <mergeCell ref="N11:P11"/>
    <mergeCell ref="Q11:S11"/>
    <mergeCell ref="H12:H16"/>
    <mergeCell ref="I13:I16"/>
    <mergeCell ref="I12:J12"/>
    <mergeCell ref="R13:R16"/>
    <mergeCell ref="O12:P12"/>
    <mergeCell ref="Q12:Q16"/>
    <mergeCell ref="P13:P16"/>
    <mergeCell ref="L13:L16"/>
    <mergeCell ref="A6:S6"/>
    <mergeCell ref="A10:A16"/>
    <mergeCell ref="D10:D16"/>
    <mergeCell ref="E10:G11"/>
    <mergeCell ref="F13:F16"/>
    <mergeCell ref="G13:G16"/>
    <mergeCell ref="E12:E16"/>
    <mergeCell ref="F12:G12"/>
  </mergeCell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60" zoomScaleNormal="60" zoomScalePageLayoutView="0" workbookViewId="0" topLeftCell="A1">
      <pane ySplit="15" topLeftCell="BM16" activePane="bottomLeft" state="frozen"/>
      <selection pane="topLeft" activeCell="B1" sqref="B1"/>
      <selection pane="bottomLeft" activeCell="N12" sqref="N12:P12"/>
    </sheetView>
  </sheetViews>
  <sheetFormatPr defaultColWidth="14.421875" defaultRowHeight="15"/>
  <cols>
    <col min="1" max="1" width="9.8515625" style="217" customWidth="1"/>
    <col min="2" max="2" width="10.57421875" style="217" customWidth="1"/>
    <col min="3" max="3" width="11.57421875" style="217" customWidth="1"/>
    <col min="4" max="4" width="46.421875" style="94" customWidth="1"/>
    <col min="5" max="5" width="19.57421875" style="95" customWidth="1"/>
    <col min="6" max="7" width="14.421875" style="94" customWidth="1"/>
    <col min="8" max="8" width="15.140625" style="95" customWidth="1"/>
    <col min="9" max="9" width="13.140625" style="235" customWidth="1"/>
    <col min="10" max="10" width="15.00390625" style="235" customWidth="1"/>
    <col min="11" max="11" width="14.421875" style="95" customWidth="1"/>
    <col min="12" max="12" width="14.8515625" style="235" customWidth="1"/>
    <col min="13" max="13" width="16.28125" style="235" customWidth="1"/>
    <col min="14" max="14" width="14.421875" style="95" customWidth="1"/>
    <col min="15" max="15" width="14.7109375" style="217" customWidth="1"/>
    <col min="16" max="16" width="15.00390625" style="217" customWidth="1"/>
    <col min="17" max="17" width="14.421875" style="95" customWidth="1"/>
    <col min="18" max="18" width="16.421875" style="217" customWidth="1"/>
    <col min="19" max="19" width="16.28125" style="217" customWidth="1"/>
    <col min="20" max="16384" width="14.421875" style="94" customWidth="1"/>
  </cols>
  <sheetData>
    <row r="1" ht="15.75" customHeight="1">
      <c r="O1" s="94" t="s">
        <v>410</v>
      </c>
    </row>
    <row r="2" ht="18.75">
      <c r="O2" s="94" t="s">
        <v>382</v>
      </c>
    </row>
    <row r="3" ht="18.75">
      <c r="O3" s="94" t="s">
        <v>383</v>
      </c>
    </row>
    <row r="4" ht="18.75">
      <c r="O4" s="94" t="s">
        <v>412</v>
      </c>
    </row>
    <row r="5" ht="18.75">
      <c r="P5" s="220"/>
    </row>
    <row r="7" spans="1:19" ht="18.75">
      <c r="A7" s="278" t="s">
        <v>409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</row>
    <row r="8" ht="10.5" customHeight="1">
      <c r="G8" s="95"/>
    </row>
    <row r="9" spans="4:7" ht="18.75">
      <c r="D9" s="94" t="s">
        <v>118</v>
      </c>
      <c r="G9" s="95"/>
    </row>
    <row r="10" ht="20.25" customHeight="1" thickBot="1"/>
    <row r="11" spans="1:19" ht="21" customHeight="1">
      <c r="A11" s="251" t="s">
        <v>68</v>
      </c>
      <c r="B11" s="253" t="s">
        <v>377</v>
      </c>
      <c r="C11" s="253" t="s">
        <v>380</v>
      </c>
      <c r="D11" s="253" t="s">
        <v>381</v>
      </c>
      <c r="E11" s="253" t="s">
        <v>411</v>
      </c>
      <c r="F11" s="253"/>
      <c r="G11" s="253"/>
      <c r="H11" s="275" t="s">
        <v>197</v>
      </c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7"/>
    </row>
    <row r="12" spans="1:19" ht="30.75" customHeight="1">
      <c r="A12" s="252"/>
      <c r="B12" s="254"/>
      <c r="C12" s="254"/>
      <c r="D12" s="254"/>
      <c r="E12" s="254"/>
      <c r="F12" s="254"/>
      <c r="G12" s="254"/>
      <c r="H12" s="260" t="s">
        <v>6</v>
      </c>
      <c r="I12" s="260"/>
      <c r="J12" s="260"/>
      <c r="K12" s="260" t="s">
        <v>7</v>
      </c>
      <c r="L12" s="260"/>
      <c r="M12" s="260"/>
      <c r="N12" s="260" t="s">
        <v>8</v>
      </c>
      <c r="O12" s="260"/>
      <c r="P12" s="260"/>
      <c r="Q12" s="260" t="s">
        <v>9</v>
      </c>
      <c r="R12" s="260"/>
      <c r="S12" s="261"/>
    </row>
    <row r="13" spans="1:19" ht="20.25" customHeight="1">
      <c r="A13" s="252"/>
      <c r="B13" s="254"/>
      <c r="C13" s="254"/>
      <c r="D13" s="254"/>
      <c r="E13" s="254" t="s">
        <v>196</v>
      </c>
      <c r="F13" s="258" t="s">
        <v>148</v>
      </c>
      <c r="G13" s="258"/>
      <c r="H13" s="254" t="s">
        <v>3</v>
      </c>
      <c r="I13" s="258" t="s">
        <v>148</v>
      </c>
      <c r="J13" s="258"/>
      <c r="K13" s="254" t="s">
        <v>3</v>
      </c>
      <c r="L13" s="258" t="s">
        <v>148</v>
      </c>
      <c r="M13" s="258"/>
      <c r="N13" s="254" t="s">
        <v>3</v>
      </c>
      <c r="O13" s="258" t="s">
        <v>148</v>
      </c>
      <c r="P13" s="258"/>
      <c r="Q13" s="254" t="s">
        <v>3</v>
      </c>
      <c r="R13" s="258" t="s">
        <v>148</v>
      </c>
      <c r="S13" s="268"/>
    </row>
    <row r="14" spans="1:19" ht="237" customHeight="1">
      <c r="A14" s="252"/>
      <c r="B14" s="254"/>
      <c r="C14" s="254"/>
      <c r="D14" s="254"/>
      <c r="E14" s="254"/>
      <c r="F14" s="246" t="s">
        <v>258</v>
      </c>
      <c r="G14" s="246" t="s">
        <v>254</v>
      </c>
      <c r="H14" s="254"/>
      <c r="I14" s="234" t="s">
        <v>258</v>
      </c>
      <c r="J14" s="234" t="s">
        <v>254</v>
      </c>
      <c r="K14" s="254"/>
      <c r="L14" s="234" t="s">
        <v>258</v>
      </c>
      <c r="M14" s="234" t="s">
        <v>254</v>
      </c>
      <c r="N14" s="254"/>
      <c r="O14" s="246" t="s">
        <v>258</v>
      </c>
      <c r="P14" s="246" t="s">
        <v>254</v>
      </c>
      <c r="Q14" s="254"/>
      <c r="R14" s="246" t="s">
        <v>258</v>
      </c>
      <c r="S14" s="245" t="s">
        <v>254</v>
      </c>
    </row>
    <row r="15" spans="1:19" ht="19.5" customHeight="1" thickBot="1">
      <c r="A15" s="224">
        <v>1</v>
      </c>
      <c r="B15" s="225">
        <v>2</v>
      </c>
      <c r="C15" s="225">
        <v>3</v>
      </c>
      <c r="D15" s="225">
        <v>4</v>
      </c>
      <c r="E15" s="226">
        <f aca="true" t="shared" si="0" ref="E15:S15">+D15+1</f>
        <v>5</v>
      </c>
      <c r="F15" s="227">
        <f t="shared" si="0"/>
        <v>6</v>
      </c>
      <c r="G15" s="227">
        <f t="shared" si="0"/>
        <v>7</v>
      </c>
      <c r="H15" s="227">
        <f t="shared" si="0"/>
        <v>8</v>
      </c>
      <c r="I15" s="227">
        <f t="shared" si="0"/>
        <v>9</v>
      </c>
      <c r="J15" s="227">
        <f t="shared" si="0"/>
        <v>10</v>
      </c>
      <c r="K15" s="227">
        <f t="shared" si="0"/>
        <v>11</v>
      </c>
      <c r="L15" s="227">
        <f t="shared" si="0"/>
        <v>12</v>
      </c>
      <c r="M15" s="227">
        <f t="shared" si="0"/>
        <v>13</v>
      </c>
      <c r="N15" s="227">
        <f t="shared" si="0"/>
        <v>14</v>
      </c>
      <c r="O15" s="227">
        <f t="shared" si="0"/>
        <v>15</v>
      </c>
      <c r="P15" s="227">
        <f t="shared" si="0"/>
        <v>16</v>
      </c>
      <c r="Q15" s="227">
        <f t="shared" si="0"/>
        <v>17</v>
      </c>
      <c r="R15" s="227">
        <f t="shared" si="0"/>
        <v>18</v>
      </c>
      <c r="S15" s="242">
        <f t="shared" si="0"/>
        <v>19</v>
      </c>
    </row>
    <row r="16" spans="1:19" s="95" customFormat="1" ht="40.5" customHeight="1">
      <c r="A16" s="228">
        <v>11</v>
      </c>
      <c r="B16" s="229">
        <v>157</v>
      </c>
      <c r="C16" s="231"/>
      <c r="D16" s="233" t="s">
        <v>79</v>
      </c>
      <c r="E16" s="218">
        <f>SUM(E17:E23)</f>
        <v>179</v>
      </c>
      <c r="F16" s="232">
        <f>I16+L16+O16+R16</f>
        <v>79</v>
      </c>
      <c r="G16" s="232">
        <f>J16+M16+P16+S16</f>
        <v>100</v>
      </c>
      <c r="H16" s="218">
        <f aca="true" t="shared" si="1" ref="H16:H23">I16+J16</f>
        <v>51</v>
      </c>
      <c r="I16" s="218">
        <f>SUM(I17:I23)</f>
        <v>22</v>
      </c>
      <c r="J16" s="218">
        <f>SUM(J17:J23)</f>
        <v>29</v>
      </c>
      <c r="K16" s="218">
        <f aca="true" t="shared" si="2" ref="K16:K23">L16+M16</f>
        <v>57</v>
      </c>
      <c r="L16" s="218">
        <f>SUM(L17:L23)</f>
        <v>25</v>
      </c>
      <c r="M16" s="218">
        <f>SUM(M17:M23)</f>
        <v>32</v>
      </c>
      <c r="N16" s="218">
        <f aca="true" t="shared" si="3" ref="N16:N23">O16+P16</f>
        <v>39</v>
      </c>
      <c r="O16" s="218">
        <f>SUM(O17:O23)</f>
        <v>18</v>
      </c>
      <c r="P16" s="218">
        <f>SUM(P17:P23)</f>
        <v>21</v>
      </c>
      <c r="Q16" s="218">
        <f aca="true" t="shared" si="4" ref="Q16:Q23">R16+S16</f>
        <v>32</v>
      </c>
      <c r="R16" s="218">
        <f>SUM(R17:R23)</f>
        <v>14</v>
      </c>
      <c r="S16" s="243">
        <f>SUM(S17:S23)</f>
        <v>18</v>
      </c>
    </row>
    <row r="17" spans="1:19" ht="24" customHeight="1">
      <c r="A17" s="269"/>
      <c r="B17" s="272"/>
      <c r="C17" s="206">
        <v>29</v>
      </c>
      <c r="D17" s="219" t="s">
        <v>128</v>
      </c>
      <c r="E17" s="239">
        <f>F17+G17</f>
        <v>10</v>
      </c>
      <c r="F17" s="240">
        <f>I17+L17+O17+R17</f>
        <v>4</v>
      </c>
      <c r="G17" s="240">
        <f>J17+M17+P17+S17</f>
        <v>6</v>
      </c>
      <c r="H17" s="239">
        <f t="shared" si="1"/>
        <v>3</v>
      </c>
      <c r="I17" s="241">
        <v>1</v>
      </c>
      <c r="J17" s="241">
        <v>2</v>
      </c>
      <c r="K17" s="239">
        <f t="shared" si="2"/>
        <v>3</v>
      </c>
      <c r="L17" s="241">
        <v>1</v>
      </c>
      <c r="M17" s="241">
        <v>2</v>
      </c>
      <c r="N17" s="239">
        <f t="shared" si="3"/>
        <v>2</v>
      </c>
      <c r="O17" s="241">
        <v>1</v>
      </c>
      <c r="P17" s="241">
        <v>1</v>
      </c>
      <c r="Q17" s="239">
        <f t="shared" si="4"/>
        <v>2</v>
      </c>
      <c r="R17" s="241">
        <v>1</v>
      </c>
      <c r="S17" s="244">
        <v>1</v>
      </c>
    </row>
    <row r="18" spans="1:19" ht="18" customHeight="1">
      <c r="A18" s="270"/>
      <c r="B18" s="273"/>
      <c r="C18" s="206">
        <v>53</v>
      </c>
      <c r="D18" s="219" t="s">
        <v>123</v>
      </c>
      <c r="E18" s="239">
        <f aca="true" t="shared" si="5" ref="E18:E23">F18+G18</f>
        <v>10</v>
      </c>
      <c r="F18" s="240">
        <f aca="true" t="shared" si="6" ref="F18:F23">I18+L18+O18+R18</f>
        <v>4</v>
      </c>
      <c r="G18" s="240">
        <f aca="true" t="shared" si="7" ref="G18:G23">J18+M18+P18+S18</f>
        <v>6</v>
      </c>
      <c r="H18" s="239">
        <f t="shared" si="1"/>
        <v>3</v>
      </c>
      <c r="I18" s="241">
        <v>1</v>
      </c>
      <c r="J18" s="241">
        <v>2</v>
      </c>
      <c r="K18" s="239">
        <f>L18+M18</f>
        <v>3</v>
      </c>
      <c r="L18" s="241">
        <v>1</v>
      </c>
      <c r="M18" s="241">
        <v>2</v>
      </c>
      <c r="N18" s="239">
        <f>O18+P18</f>
        <v>2</v>
      </c>
      <c r="O18" s="241">
        <v>1</v>
      </c>
      <c r="P18" s="241">
        <v>1</v>
      </c>
      <c r="Q18" s="239">
        <f>R18+S18</f>
        <v>2</v>
      </c>
      <c r="R18" s="241">
        <v>1</v>
      </c>
      <c r="S18" s="244">
        <v>1</v>
      </c>
    </row>
    <row r="19" spans="1:19" ht="18" customHeight="1">
      <c r="A19" s="270"/>
      <c r="B19" s="273"/>
      <c r="C19" s="206">
        <v>65</v>
      </c>
      <c r="D19" s="219" t="s">
        <v>124</v>
      </c>
      <c r="E19" s="239">
        <f t="shared" si="5"/>
        <v>46</v>
      </c>
      <c r="F19" s="240">
        <f t="shared" si="6"/>
        <v>20</v>
      </c>
      <c r="G19" s="240">
        <f t="shared" si="7"/>
        <v>26</v>
      </c>
      <c r="H19" s="239">
        <f t="shared" si="1"/>
        <v>12</v>
      </c>
      <c r="I19" s="241">
        <v>5</v>
      </c>
      <c r="J19" s="241">
        <v>7</v>
      </c>
      <c r="K19" s="239">
        <f t="shared" si="2"/>
        <v>12</v>
      </c>
      <c r="L19" s="241">
        <v>5</v>
      </c>
      <c r="M19" s="241">
        <v>7</v>
      </c>
      <c r="N19" s="239">
        <f t="shared" si="3"/>
        <v>11</v>
      </c>
      <c r="O19" s="241">
        <v>5</v>
      </c>
      <c r="P19" s="241">
        <v>6</v>
      </c>
      <c r="Q19" s="239">
        <f t="shared" si="4"/>
        <v>11</v>
      </c>
      <c r="R19" s="241">
        <v>5</v>
      </c>
      <c r="S19" s="244">
        <v>6</v>
      </c>
    </row>
    <row r="20" spans="1:19" ht="18" customHeight="1">
      <c r="A20" s="270"/>
      <c r="B20" s="273"/>
      <c r="C20" s="206">
        <v>97</v>
      </c>
      <c r="D20" s="219" t="s">
        <v>125</v>
      </c>
      <c r="E20" s="239">
        <f t="shared" si="5"/>
        <v>81</v>
      </c>
      <c r="F20" s="240">
        <f t="shared" si="6"/>
        <v>41</v>
      </c>
      <c r="G20" s="240">
        <f t="shared" si="7"/>
        <v>40</v>
      </c>
      <c r="H20" s="239">
        <f t="shared" si="1"/>
        <v>25</v>
      </c>
      <c r="I20" s="241">
        <v>13</v>
      </c>
      <c r="J20" s="241">
        <v>12</v>
      </c>
      <c r="K20" s="239">
        <f t="shared" si="2"/>
        <v>30</v>
      </c>
      <c r="L20" s="241">
        <v>15</v>
      </c>
      <c r="M20" s="241">
        <v>15</v>
      </c>
      <c r="N20" s="239">
        <f t="shared" si="3"/>
        <v>16</v>
      </c>
      <c r="O20" s="241">
        <v>8</v>
      </c>
      <c r="P20" s="241">
        <v>8</v>
      </c>
      <c r="Q20" s="239">
        <f t="shared" si="4"/>
        <v>10</v>
      </c>
      <c r="R20" s="241">
        <v>5</v>
      </c>
      <c r="S20" s="244">
        <v>5</v>
      </c>
    </row>
    <row r="21" spans="1:19" ht="18" customHeight="1">
      <c r="A21" s="270"/>
      <c r="B21" s="273"/>
      <c r="C21" s="206">
        <v>100</v>
      </c>
      <c r="D21" s="219" t="s">
        <v>204</v>
      </c>
      <c r="E21" s="239">
        <f t="shared" si="5"/>
        <v>12</v>
      </c>
      <c r="F21" s="240">
        <f t="shared" si="6"/>
        <v>4</v>
      </c>
      <c r="G21" s="240">
        <f t="shared" si="7"/>
        <v>8</v>
      </c>
      <c r="H21" s="239">
        <f t="shared" si="1"/>
        <v>3</v>
      </c>
      <c r="I21" s="241">
        <v>1</v>
      </c>
      <c r="J21" s="241">
        <v>2</v>
      </c>
      <c r="K21" s="239">
        <f t="shared" si="2"/>
        <v>3</v>
      </c>
      <c r="L21" s="241">
        <v>1</v>
      </c>
      <c r="M21" s="241">
        <v>2</v>
      </c>
      <c r="N21" s="239">
        <f t="shared" si="3"/>
        <v>3</v>
      </c>
      <c r="O21" s="241">
        <v>1</v>
      </c>
      <c r="P21" s="241">
        <v>2</v>
      </c>
      <c r="Q21" s="239">
        <f t="shared" si="4"/>
        <v>3</v>
      </c>
      <c r="R21" s="241">
        <v>1</v>
      </c>
      <c r="S21" s="244">
        <v>2</v>
      </c>
    </row>
    <row r="22" spans="1:19" ht="18" customHeight="1">
      <c r="A22" s="270"/>
      <c r="B22" s="273"/>
      <c r="C22" s="206">
        <v>108</v>
      </c>
      <c r="D22" s="219" t="s">
        <v>130</v>
      </c>
      <c r="E22" s="239">
        <f t="shared" si="5"/>
        <v>8</v>
      </c>
      <c r="F22" s="240">
        <f t="shared" si="6"/>
        <v>2</v>
      </c>
      <c r="G22" s="240">
        <f t="shared" si="7"/>
        <v>6</v>
      </c>
      <c r="H22" s="239">
        <f t="shared" si="1"/>
        <v>2</v>
      </c>
      <c r="I22" s="241">
        <v>0</v>
      </c>
      <c r="J22" s="241">
        <v>2</v>
      </c>
      <c r="K22" s="239">
        <f t="shared" si="2"/>
        <v>3</v>
      </c>
      <c r="L22" s="241">
        <v>1</v>
      </c>
      <c r="M22" s="241">
        <v>2</v>
      </c>
      <c r="N22" s="239">
        <f t="shared" si="3"/>
        <v>2</v>
      </c>
      <c r="O22" s="241">
        <v>1</v>
      </c>
      <c r="P22" s="241">
        <v>1</v>
      </c>
      <c r="Q22" s="239">
        <f t="shared" si="4"/>
        <v>1</v>
      </c>
      <c r="R22" s="241">
        <v>0</v>
      </c>
      <c r="S22" s="244">
        <v>1</v>
      </c>
    </row>
    <row r="23" spans="1:19" ht="18" customHeight="1">
      <c r="A23" s="271"/>
      <c r="B23" s="274"/>
      <c r="C23" s="206">
        <v>162</v>
      </c>
      <c r="D23" s="219" t="s">
        <v>129</v>
      </c>
      <c r="E23" s="239">
        <f t="shared" si="5"/>
        <v>12</v>
      </c>
      <c r="F23" s="240">
        <f t="shared" si="6"/>
        <v>4</v>
      </c>
      <c r="G23" s="240">
        <f t="shared" si="7"/>
        <v>8</v>
      </c>
      <c r="H23" s="239">
        <f t="shared" si="1"/>
        <v>3</v>
      </c>
      <c r="I23" s="241">
        <v>1</v>
      </c>
      <c r="J23" s="241">
        <v>2</v>
      </c>
      <c r="K23" s="239">
        <f t="shared" si="2"/>
        <v>3</v>
      </c>
      <c r="L23" s="241">
        <v>1</v>
      </c>
      <c r="M23" s="241">
        <v>2</v>
      </c>
      <c r="N23" s="239">
        <f t="shared" si="3"/>
        <v>3</v>
      </c>
      <c r="O23" s="241">
        <v>1</v>
      </c>
      <c r="P23" s="241">
        <v>2</v>
      </c>
      <c r="Q23" s="239">
        <f t="shared" si="4"/>
        <v>3</v>
      </c>
      <c r="R23" s="241">
        <v>1</v>
      </c>
      <c r="S23" s="244">
        <v>2</v>
      </c>
    </row>
    <row r="24" spans="5:7" ht="18.75">
      <c r="E24" s="222"/>
      <c r="F24" s="223"/>
      <c r="G24" s="223"/>
    </row>
  </sheetData>
  <sheetProtection/>
  <mergeCells count="23">
    <mergeCell ref="A7:S7"/>
    <mergeCell ref="A11:A14"/>
    <mergeCell ref="B11:B14"/>
    <mergeCell ref="C11:C14"/>
    <mergeCell ref="D11:D14"/>
    <mergeCell ref="E13:E14"/>
    <mergeCell ref="H13:H14"/>
    <mergeCell ref="K13:K14"/>
    <mergeCell ref="N13:N14"/>
    <mergeCell ref="Q13:Q14"/>
    <mergeCell ref="O13:P13"/>
    <mergeCell ref="R13:S13"/>
    <mergeCell ref="E11:G12"/>
    <mergeCell ref="H11:S11"/>
    <mergeCell ref="H12:J12"/>
    <mergeCell ref="K12:M12"/>
    <mergeCell ref="N12:P12"/>
    <mergeCell ref="Q12:S12"/>
    <mergeCell ref="F13:G13"/>
    <mergeCell ref="A17:A23"/>
    <mergeCell ref="B17:B23"/>
    <mergeCell ref="I13:J13"/>
    <mergeCell ref="L13:M13"/>
  </mergeCells>
  <printOptions/>
  <pageMargins left="0.1968503937007874" right="0.1968503937007874" top="0.03937007874015748" bottom="0.03937007874015748" header="0.31496062992125984" footer="0.31496062992125984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3"/>
  <sheetViews>
    <sheetView zoomScale="70" zoomScaleNormal="70" zoomScalePageLayoutView="0" workbookViewId="0" topLeftCell="B1">
      <selection activeCell="N7" sqref="N7"/>
    </sheetView>
  </sheetViews>
  <sheetFormatPr defaultColWidth="9.140625" defaultRowHeight="15"/>
  <cols>
    <col min="1" max="1" width="6.28125" style="0" customWidth="1"/>
    <col min="2" max="2" width="43.8515625" style="0" customWidth="1"/>
    <col min="3" max="3" width="11.7109375" style="0" customWidth="1"/>
    <col min="4" max="4" width="12.00390625" style="0" customWidth="1"/>
    <col min="5" max="5" width="12.8515625" style="0" customWidth="1"/>
    <col min="6" max="6" width="11.421875" style="0" customWidth="1"/>
    <col min="7" max="7" width="9.8515625" style="0" customWidth="1"/>
    <col min="8" max="9" width="12.28125" style="0" customWidth="1"/>
    <col min="10" max="10" width="12.140625" style="0" customWidth="1"/>
    <col min="11" max="11" width="14.28125" style="0" customWidth="1"/>
    <col min="12" max="12" width="12.00390625" style="0" customWidth="1"/>
    <col min="13" max="13" width="12.57421875" style="0" customWidth="1"/>
    <col min="14" max="14" width="13.57421875" style="0" customWidth="1"/>
    <col min="15" max="15" width="12.421875" style="0" customWidth="1"/>
    <col min="16" max="16" width="12.57421875" style="0" customWidth="1"/>
    <col min="17" max="17" width="14.00390625" style="0" customWidth="1"/>
  </cols>
  <sheetData>
    <row r="1" spans="2:29" ht="18.75"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248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18.75"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18.75"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29" ht="18.75">
      <c r="B4" s="1"/>
      <c r="C4" s="1"/>
      <c r="D4" s="1"/>
      <c r="E4" s="1"/>
      <c r="F4" s="1"/>
      <c r="G4" s="1"/>
      <c r="H4" s="1"/>
      <c r="I4" s="1"/>
      <c r="J4" s="1"/>
      <c r="K4" s="1"/>
      <c r="L4" s="1" t="s">
        <v>252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2:29" ht="18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29" ht="18.75">
      <c r="B6" s="300" t="s">
        <v>2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29" ht="18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4.75" customHeight="1">
      <c r="A8" s="284" t="s">
        <v>68</v>
      </c>
      <c r="B8" s="284" t="s">
        <v>69</v>
      </c>
      <c r="C8" s="289" t="s">
        <v>241</v>
      </c>
      <c r="D8" s="290"/>
      <c r="E8" s="291"/>
      <c r="F8" s="295" t="s">
        <v>197</v>
      </c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5.5" customHeight="1">
      <c r="A9" s="285"/>
      <c r="B9" s="287"/>
      <c r="C9" s="292"/>
      <c r="D9" s="293"/>
      <c r="E9" s="294"/>
      <c r="F9" s="4"/>
      <c r="G9" s="5" t="s">
        <v>6</v>
      </c>
      <c r="H9" s="6"/>
      <c r="I9" s="4"/>
      <c r="J9" s="5" t="s">
        <v>7</v>
      </c>
      <c r="K9" s="6"/>
      <c r="L9" s="4"/>
      <c r="M9" s="5" t="s">
        <v>8</v>
      </c>
      <c r="N9" s="6"/>
      <c r="O9" s="4"/>
      <c r="P9" s="5" t="s">
        <v>9</v>
      </c>
      <c r="Q9" s="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8.75">
      <c r="A10" s="285"/>
      <c r="B10" s="287"/>
      <c r="C10" s="284" t="s">
        <v>196</v>
      </c>
      <c r="D10" s="295" t="s">
        <v>148</v>
      </c>
      <c r="E10" s="297"/>
      <c r="F10" s="284" t="s">
        <v>3</v>
      </c>
      <c r="G10" s="295" t="s">
        <v>148</v>
      </c>
      <c r="H10" s="297"/>
      <c r="I10" s="284" t="s">
        <v>3</v>
      </c>
      <c r="J10" s="295" t="s">
        <v>148</v>
      </c>
      <c r="K10" s="297"/>
      <c r="L10" s="284" t="s">
        <v>3</v>
      </c>
      <c r="M10" s="295" t="s">
        <v>148</v>
      </c>
      <c r="N10" s="297"/>
      <c r="O10" s="284" t="s">
        <v>3</v>
      </c>
      <c r="P10" s="295" t="s">
        <v>148</v>
      </c>
      <c r="Q10" s="29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48" customHeight="1">
      <c r="A11" s="285"/>
      <c r="B11" s="287"/>
      <c r="C11" s="298"/>
      <c r="D11" s="279" t="s">
        <v>4</v>
      </c>
      <c r="E11" s="282" t="s">
        <v>5</v>
      </c>
      <c r="F11" s="298"/>
      <c r="G11" s="279" t="s">
        <v>4</v>
      </c>
      <c r="H11" s="282" t="s">
        <v>5</v>
      </c>
      <c r="I11" s="298"/>
      <c r="J11" s="279" t="s">
        <v>4</v>
      </c>
      <c r="K11" s="282" t="s">
        <v>5</v>
      </c>
      <c r="L11" s="298"/>
      <c r="M11" s="279" t="s">
        <v>4</v>
      </c>
      <c r="N11" s="282" t="s">
        <v>5</v>
      </c>
      <c r="O11" s="298"/>
      <c r="P11" s="279" t="s">
        <v>4</v>
      </c>
      <c r="Q11" s="279" t="s">
        <v>5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44.25" customHeight="1">
      <c r="A12" s="285"/>
      <c r="B12" s="287"/>
      <c r="C12" s="298"/>
      <c r="D12" s="280"/>
      <c r="E12" s="283"/>
      <c r="F12" s="298"/>
      <c r="G12" s="280"/>
      <c r="H12" s="283"/>
      <c r="I12" s="298"/>
      <c r="J12" s="280"/>
      <c r="K12" s="283"/>
      <c r="L12" s="298"/>
      <c r="M12" s="280"/>
      <c r="N12" s="283"/>
      <c r="O12" s="298"/>
      <c r="P12" s="280"/>
      <c r="Q12" s="28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8.75">
      <c r="A13" s="285"/>
      <c r="B13" s="287"/>
      <c r="C13" s="298"/>
      <c r="D13" s="280"/>
      <c r="E13" s="283"/>
      <c r="F13" s="298"/>
      <c r="G13" s="280"/>
      <c r="H13" s="283"/>
      <c r="I13" s="298"/>
      <c r="J13" s="280"/>
      <c r="K13" s="283"/>
      <c r="L13" s="298"/>
      <c r="M13" s="280"/>
      <c r="N13" s="283"/>
      <c r="O13" s="298"/>
      <c r="P13" s="280"/>
      <c r="Q13" s="28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36.75" customHeight="1">
      <c r="A14" s="286"/>
      <c r="B14" s="288"/>
      <c r="C14" s="299"/>
      <c r="D14" s="281"/>
      <c r="E14" s="283"/>
      <c r="F14" s="299"/>
      <c r="G14" s="281"/>
      <c r="H14" s="283"/>
      <c r="I14" s="299"/>
      <c r="J14" s="281"/>
      <c r="K14" s="283"/>
      <c r="L14" s="299"/>
      <c r="M14" s="281"/>
      <c r="N14" s="283"/>
      <c r="O14" s="299"/>
      <c r="P14" s="281"/>
      <c r="Q14" s="28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s="74" customFormat="1" ht="24.75" customHeight="1">
      <c r="A15" s="71">
        <v>1</v>
      </c>
      <c r="B15" s="67">
        <v>2</v>
      </c>
      <c r="C15" s="72">
        <v>3</v>
      </c>
      <c r="D15" s="72">
        <v>4</v>
      </c>
      <c r="E15" s="72">
        <v>5</v>
      </c>
      <c r="F15" s="68">
        <v>6</v>
      </c>
      <c r="G15" s="72">
        <v>7</v>
      </c>
      <c r="H15" s="72">
        <v>8</v>
      </c>
      <c r="I15" s="68">
        <v>9</v>
      </c>
      <c r="J15" s="72">
        <v>10</v>
      </c>
      <c r="K15" s="72">
        <v>11</v>
      </c>
      <c r="L15" s="68">
        <v>12</v>
      </c>
      <c r="M15" s="72">
        <v>13</v>
      </c>
      <c r="N15" s="72">
        <v>14</v>
      </c>
      <c r="O15" s="68">
        <v>15</v>
      </c>
      <c r="P15" s="72">
        <v>16</v>
      </c>
      <c r="Q15" s="72">
        <v>17</v>
      </c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</row>
    <row r="16" spans="1:29" ht="45.75" customHeight="1">
      <c r="A16" s="12">
        <v>1</v>
      </c>
      <c r="B16" s="10" t="s">
        <v>40</v>
      </c>
      <c r="C16" s="28">
        <f>C17+C18+C19+C20+C21+C22+C23+C24+C25+C26+C27+C28+C29+C30</f>
        <v>16560</v>
      </c>
      <c r="D16" s="28">
        <f aca="true" t="shared" si="0" ref="D16:Q16">D17+D18+D19+D20+D21+D22+D23+D24+D25+D26+D27+D28+D29+D30</f>
        <v>5961.599999999999</v>
      </c>
      <c r="E16" s="28">
        <f t="shared" si="0"/>
        <v>10598.4</v>
      </c>
      <c r="F16" s="28">
        <f t="shared" si="0"/>
        <v>4138</v>
      </c>
      <c r="G16" s="28">
        <f t="shared" si="0"/>
        <v>1489.68</v>
      </c>
      <c r="H16" s="28">
        <f t="shared" si="0"/>
        <v>2648.3200000000006</v>
      </c>
      <c r="I16" s="28">
        <f t="shared" si="0"/>
        <v>4141</v>
      </c>
      <c r="J16" s="28">
        <f t="shared" si="0"/>
        <v>1490.76</v>
      </c>
      <c r="K16" s="28">
        <f t="shared" si="0"/>
        <v>2650.2400000000002</v>
      </c>
      <c r="L16" s="28">
        <f t="shared" si="0"/>
        <v>4140</v>
      </c>
      <c r="M16" s="28">
        <f t="shared" si="0"/>
        <v>1490.4</v>
      </c>
      <c r="N16" s="28">
        <f t="shared" si="0"/>
        <v>2649.6000000000004</v>
      </c>
      <c r="O16" s="28">
        <f t="shared" si="0"/>
        <v>4141</v>
      </c>
      <c r="P16" s="28">
        <f t="shared" si="0"/>
        <v>1490.76</v>
      </c>
      <c r="Q16" s="28">
        <f t="shared" si="0"/>
        <v>2650.2400000000002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9.5" customHeight="1">
      <c r="A17" s="12"/>
      <c r="B17" s="7" t="s">
        <v>10</v>
      </c>
      <c r="C17" s="3">
        <v>2139</v>
      </c>
      <c r="D17" s="29">
        <f>C17*36%</f>
        <v>770.04</v>
      </c>
      <c r="E17" s="29">
        <f>C17-D17</f>
        <v>1368.96</v>
      </c>
      <c r="F17" s="29">
        <v>534</v>
      </c>
      <c r="G17" s="29">
        <f>F17*36%</f>
        <v>192.23999999999998</v>
      </c>
      <c r="H17" s="29">
        <f>F17-G17</f>
        <v>341.76</v>
      </c>
      <c r="I17" s="29">
        <v>535</v>
      </c>
      <c r="J17" s="29">
        <f>I17*36%</f>
        <v>192.6</v>
      </c>
      <c r="K17" s="29">
        <f>I17-J17</f>
        <v>342.4</v>
      </c>
      <c r="L17" s="29">
        <v>535</v>
      </c>
      <c r="M17" s="29">
        <f>L17*36%</f>
        <v>192.6</v>
      </c>
      <c r="N17" s="29">
        <f>L17-M17</f>
        <v>342.4</v>
      </c>
      <c r="O17" s="29">
        <v>535</v>
      </c>
      <c r="P17" s="29">
        <f>O17*36%</f>
        <v>192.6</v>
      </c>
      <c r="Q17" s="29">
        <f>O17-P17</f>
        <v>342.4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9.5" customHeight="1">
      <c r="A18" s="14"/>
      <c r="B18" s="7" t="s">
        <v>11</v>
      </c>
      <c r="C18" s="3">
        <v>468</v>
      </c>
      <c r="D18" s="29">
        <f aca="true" t="shared" si="1" ref="D18:D79">C18*36%</f>
        <v>168.48</v>
      </c>
      <c r="E18" s="29">
        <f aca="true" t="shared" si="2" ref="E18:E79">C18-D18</f>
        <v>299.52</v>
      </c>
      <c r="F18" s="29">
        <v>117</v>
      </c>
      <c r="G18" s="29">
        <f aca="true" t="shared" si="3" ref="G18:G30">F18*36%</f>
        <v>42.12</v>
      </c>
      <c r="H18" s="29">
        <f aca="true" t="shared" si="4" ref="H18:H30">F18-G18</f>
        <v>74.88</v>
      </c>
      <c r="I18" s="29">
        <v>117</v>
      </c>
      <c r="J18" s="29">
        <f aca="true" t="shared" si="5" ref="J18:J30">I18*36%</f>
        <v>42.12</v>
      </c>
      <c r="K18" s="29">
        <f aca="true" t="shared" si="6" ref="K18:K30">I18-J18</f>
        <v>74.88</v>
      </c>
      <c r="L18" s="29">
        <v>117</v>
      </c>
      <c r="M18" s="29">
        <f aca="true" t="shared" si="7" ref="M18:M30">L18*36%</f>
        <v>42.12</v>
      </c>
      <c r="N18" s="29">
        <f aca="true" t="shared" si="8" ref="N18:N30">L18-M18</f>
        <v>74.88</v>
      </c>
      <c r="O18" s="29">
        <v>117</v>
      </c>
      <c r="P18" s="29">
        <f aca="true" t="shared" si="9" ref="P18:P30">O18*36%</f>
        <v>42.12</v>
      </c>
      <c r="Q18" s="29">
        <f aca="true" t="shared" si="10" ref="Q18:Q30">O18-P18</f>
        <v>74.88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9.5" customHeight="1">
      <c r="A19" s="14"/>
      <c r="B19" s="7" t="s">
        <v>12</v>
      </c>
      <c r="C19" s="3">
        <v>100</v>
      </c>
      <c r="D19" s="29">
        <f t="shared" si="1"/>
        <v>36</v>
      </c>
      <c r="E19" s="29">
        <f t="shared" si="2"/>
        <v>64</v>
      </c>
      <c r="F19" s="29">
        <v>25</v>
      </c>
      <c r="G19" s="29">
        <f t="shared" si="3"/>
        <v>9</v>
      </c>
      <c r="H19" s="29">
        <f t="shared" si="4"/>
        <v>16</v>
      </c>
      <c r="I19" s="29">
        <v>25</v>
      </c>
      <c r="J19" s="29">
        <f t="shared" si="5"/>
        <v>9</v>
      </c>
      <c r="K19" s="29">
        <f t="shared" si="6"/>
        <v>16</v>
      </c>
      <c r="L19" s="29">
        <v>25</v>
      </c>
      <c r="M19" s="29">
        <f t="shared" si="7"/>
        <v>9</v>
      </c>
      <c r="N19" s="29">
        <f t="shared" si="8"/>
        <v>16</v>
      </c>
      <c r="O19" s="29">
        <v>25</v>
      </c>
      <c r="P19" s="29">
        <f t="shared" si="9"/>
        <v>9</v>
      </c>
      <c r="Q19" s="29">
        <f t="shared" si="10"/>
        <v>16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9.5" customHeight="1">
      <c r="A20" s="14"/>
      <c r="B20" s="7" t="s">
        <v>13</v>
      </c>
      <c r="C20" s="3">
        <v>527</v>
      </c>
      <c r="D20" s="29">
        <f t="shared" si="1"/>
        <v>189.72</v>
      </c>
      <c r="E20" s="29">
        <f t="shared" si="2"/>
        <v>337.28</v>
      </c>
      <c r="F20" s="29">
        <v>131</v>
      </c>
      <c r="G20" s="29">
        <f t="shared" si="3"/>
        <v>47.16</v>
      </c>
      <c r="H20" s="29">
        <f t="shared" si="4"/>
        <v>83.84</v>
      </c>
      <c r="I20" s="29">
        <v>132</v>
      </c>
      <c r="J20" s="29">
        <f t="shared" si="5"/>
        <v>47.519999999999996</v>
      </c>
      <c r="K20" s="29">
        <f t="shared" si="6"/>
        <v>84.48</v>
      </c>
      <c r="L20" s="29">
        <v>132</v>
      </c>
      <c r="M20" s="29">
        <f t="shared" si="7"/>
        <v>47.519999999999996</v>
      </c>
      <c r="N20" s="29">
        <f t="shared" si="8"/>
        <v>84.48</v>
      </c>
      <c r="O20" s="29">
        <v>132</v>
      </c>
      <c r="P20" s="29">
        <f t="shared" si="9"/>
        <v>47.519999999999996</v>
      </c>
      <c r="Q20" s="29">
        <f t="shared" si="10"/>
        <v>84.48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9.5" customHeight="1">
      <c r="A21" s="14"/>
      <c r="B21" s="7" t="s">
        <v>14</v>
      </c>
      <c r="C21" s="3">
        <v>836</v>
      </c>
      <c r="D21" s="29">
        <f t="shared" si="1"/>
        <v>300.96</v>
      </c>
      <c r="E21" s="29">
        <f t="shared" si="2"/>
        <v>535.04</v>
      </c>
      <c r="F21" s="29">
        <v>209</v>
      </c>
      <c r="G21" s="29">
        <f t="shared" si="3"/>
        <v>75.24</v>
      </c>
      <c r="H21" s="29">
        <f t="shared" si="4"/>
        <v>133.76</v>
      </c>
      <c r="I21" s="29">
        <v>209</v>
      </c>
      <c r="J21" s="29">
        <f t="shared" si="5"/>
        <v>75.24</v>
      </c>
      <c r="K21" s="29">
        <f t="shared" si="6"/>
        <v>133.76</v>
      </c>
      <c r="L21" s="29">
        <v>209</v>
      </c>
      <c r="M21" s="29">
        <f t="shared" si="7"/>
        <v>75.24</v>
      </c>
      <c r="N21" s="29">
        <f t="shared" si="8"/>
        <v>133.76</v>
      </c>
      <c r="O21" s="29">
        <v>209</v>
      </c>
      <c r="P21" s="29">
        <f t="shared" si="9"/>
        <v>75.24</v>
      </c>
      <c r="Q21" s="29">
        <f t="shared" si="10"/>
        <v>133.76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9.5" customHeight="1">
      <c r="A22" s="14"/>
      <c r="B22" s="7" t="s">
        <v>15</v>
      </c>
      <c r="C22" s="3">
        <v>3163</v>
      </c>
      <c r="D22" s="29">
        <f t="shared" si="1"/>
        <v>1138.68</v>
      </c>
      <c r="E22" s="29">
        <f t="shared" si="2"/>
        <v>2024.32</v>
      </c>
      <c r="F22" s="29">
        <v>790</v>
      </c>
      <c r="G22" s="29">
        <f t="shared" si="3"/>
        <v>284.4</v>
      </c>
      <c r="H22" s="29">
        <f t="shared" si="4"/>
        <v>505.6</v>
      </c>
      <c r="I22" s="29">
        <v>791</v>
      </c>
      <c r="J22" s="29">
        <f t="shared" si="5"/>
        <v>284.76</v>
      </c>
      <c r="K22" s="29">
        <f t="shared" si="6"/>
        <v>506.24</v>
      </c>
      <c r="L22" s="29">
        <v>791</v>
      </c>
      <c r="M22" s="29">
        <f t="shared" si="7"/>
        <v>284.76</v>
      </c>
      <c r="N22" s="29">
        <f t="shared" si="8"/>
        <v>506.24</v>
      </c>
      <c r="O22" s="29">
        <v>791</v>
      </c>
      <c r="P22" s="29">
        <f t="shared" si="9"/>
        <v>284.76</v>
      </c>
      <c r="Q22" s="29">
        <f t="shared" si="10"/>
        <v>506.24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9.5" customHeight="1">
      <c r="A23" s="14"/>
      <c r="B23" s="7" t="s">
        <v>16</v>
      </c>
      <c r="C23" s="3">
        <v>2189</v>
      </c>
      <c r="D23" s="29">
        <f t="shared" si="1"/>
        <v>788.04</v>
      </c>
      <c r="E23" s="29">
        <f t="shared" si="2"/>
        <v>1400.96</v>
      </c>
      <c r="F23" s="29">
        <v>548</v>
      </c>
      <c r="G23" s="29">
        <f t="shared" si="3"/>
        <v>197.28</v>
      </c>
      <c r="H23" s="29">
        <f t="shared" si="4"/>
        <v>350.72</v>
      </c>
      <c r="I23" s="29">
        <v>547</v>
      </c>
      <c r="J23" s="29">
        <f t="shared" si="5"/>
        <v>196.92</v>
      </c>
      <c r="K23" s="29">
        <f t="shared" si="6"/>
        <v>350.08000000000004</v>
      </c>
      <c r="L23" s="29">
        <v>547</v>
      </c>
      <c r="M23" s="29">
        <f t="shared" si="7"/>
        <v>196.92</v>
      </c>
      <c r="N23" s="29">
        <f t="shared" si="8"/>
        <v>350.08000000000004</v>
      </c>
      <c r="O23" s="29">
        <v>547</v>
      </c>
      <c r="P23" s="29">
        <f t="shared" si="9"/>
        <v>196.92</v>
      </c>
      <c r="Q23" s="29">
        <f t="shared" si="10"/>
        <v>350.08000000000004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9.5" customHeight="1">
      <c r="A24" s="14"/>
      <c r="B24" s="16" t="s">
        <v>17</v>
      </c>
      <c r="C24" s="3">
        <v>3201</v>
      </c>
      <c r="D24" s="29">
        <f t="shared" si="1"/>
        <v>1152.36</v>
      </c>
      <c r="E24" s="29">
        <f t="shared" si="2"/>
        <v>2048.6400000000003</v>
      </c>
      <c r="F24" s="29">
        <v>801</v>
      </c>
      <c r="G24" s="29">
        <f t="shared" si="3"/>
        <v>288.36</v>
      </c>
      <c r="H24" s="29">
        <f t="shared" si="4"/>
        <v>512.64</v>
      </c>
      <c r="I24" s="29">
        <v>800</v>
      </c>
      <c r="J24" s="29">
        <f t="shared" si="5"/>
        <v>288</v>
      </c>
      <c r="K24" s="29">
        <f t="shared" si="6"/>
        <v>512</v>
      </c>
      <c r="L24" s="29">
        <v>800</v>
      </c>
      <c r="M24" s="29">
        <f t="shared" si="7"/>
        <v>288</v>
      </c>
      <c r="N24" s="29">
        <f t="shared" si="8"/>
        <v>512</v>
      </c>
      <c r="O24" s="29">
        <v>800</v>
      </c>
      <c r="P24" s="29">
        <f t="shared" si="9"/>
        <v>288</v>
      </c>
      <c r="Q24" s="29">
        <f t="shared" si="10"/>
        <v>512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9.5" customHeight="1">
      <c r="A25" s="14"/>
      <c r="B25" s="7" t="s">
        <v>18</v>
      </c>
      <c r="C25" s="3">
        <v>196</v>
      </c>
      <c r="D25" s="29">
        <f t="shared" si="1"/>
        <v>70.56</v>
      </c>
      <c r="E25" s="29">
        <f t="shared" si="2"/>
        <v>125.44</v>
      </c>
      <c r="F25" s="29">
        <f>C25/4</f>
        <v>49</v>
      </c>
      <c r="G25" s="29">
        <f t="shared" si="3"/>
        <v>17.64</v>
      </c>
      <c r="H25" s="29">
        <f t="shared" si="4"/>
        <v>31.36</v>
      </c>
      <c r="I25" s="29">
        <v>49</v>
      </c>
      <c r="J25" s="29">
        <f t="shared" si="5"/>
        <v>17.64</v>
      </c>
      <c r="K25" s="29">
        <f t="shared" si="6"/>
        <v>31.36</v>
      </c>
      <c r="L25" s="29">
        <v>49</v>
      </c>
      <c r="M25" s="29">
        <f t="shared" si="7"/>
        <v>17.64</v>
      </c>
      <c r="N25" s="29">
        <f t="shared" si="8"/>
        <v>31.36</v>
      </c>
      <c r="O25" s="29">
        <v>49</v>
      </c>
      <c r="P25" s="29">
        <f t="shared" si="9"/>
        <v>17.64</v>
      </c>
      <c r="Q25" s="29">
        <f t="shared" si="10"/>
        <v>31.36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9.5" customHeight="1">
      <c r="A26" s="14"/>
      <c r="B26" s="7" t="s">
        <v>19</v>
      </c>
      <c r="C26" s="3">
        <v>1418</v>
      </c>
      <c r="D26" s="29">
        <f t="shared" si="1"/>
        <v>510.47999999999996</v>
      </c>
      <c r="E26" s="29">
        <f t="shared" si="2"/>
        <v>907.52</v>
      </c>
      <c r="F26" s="29">
        <v>355</v>
      </c>
      <c r="G26" s="29">
        <f t="shared" si="3"/>
        <v>127.8</v>
      </c>
      <c r="H26" s="29">
        <f t="shared" si="4"/>
        <v>227.2</v>
      </c>
      <c r="I26" s="29">
        <v>355</v>
      </c>
      <c r="J26" s="29">
        <f t="shared" si="5"/>
        <v>127.8</v>
      </c>
      <c r="K26" s="29">
        <f t="shared" si="6"/>
        <v>227.2</v>
      </c>
      <c r="L26" s="29">
        <v>354</v>
      </c>
      <c r="M26" s="29">
        <f t="shared" si="7"/>
        <v>127.44</v>
      </c>
      <c r="N26" s="29">
        <f t="shared" si="8"/>
        <v>226.56</v>
      </c>
      <c r="O26" s="29">
        <v>354</v>
      </c>
      <c r="P26" s="29">
        <f t="shared" si="9"/>
        <v>127.44</v>
      </c>
      <c r="Q26" s="29">
        <f t="shared" si="10"/>
        <v>226.56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9.5" customHeight="1">
      <c r="A27" s="14"/>
      <c r="B27" s="7" t="s">
        <v>20</v>
      </c>
      <c r="C27" s="3">
        <v>211</v>
      </c>
      <c r="D27" s="29">
        <f t="shared" si="1"/>
        <v>75.96</v>
      </c>
      <c r="E27" s="29">
        <f t="shared" si="2"/>
        <v>135.04000000000002</v>
      </c>
      <c r="F27" s="29">
        <v>52</v>
      </c>
      <c r="G27" s="29">
        <f t="shared" si="3"/>
        <v>18.72</v>
      </c>
      <c r="H27" s="29">
        <f t="shared" si="4"/>
        <v>33.28</v>
      </c>
      <c r="I27" s="29">
        <v>53</v>
      </c>
      <c r="J27" s="29">
        <f t="shared" si="5"/>
        <v>19.08</v>
      </c>
      <c r="K27" s="29">
        <f t="shared" si="6"/>
        <v>33.92</v>
      </c>
      <c r="L27" s="29">
        <v>53</v>
      </c>
      <c r="M27" s="29">
        <f t="shared" si="7"/>
        <v>19.08</v>
      </c>
      <c r="N27" s="29">
        <f t="shared" si="8"/>
        <v>33.92</v>
      </c>
      <c r="O27" s="29">
        <v>53</v>
      </c>
      <c r="P27" s="29">
        <f t="shared" si="9"/>
        <v>19.08</v>
      </c>
      <c r="Q27" s="29">
        <f t="shared" si="10"/>
        <v>33.92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9.5" customHeight="1">
      <c r="A28" s="14"/>
      <c r="B28" s="7" t="s">
        <v>73</v>
      </c>
      <c r="C28" s="3">
        <v>1601</v>
      </c>
      <c r="D28" s="29">
        <f t="shared" si="1"/>
        <v>576.36</v>
      </c>
      <c r="E28" s="29">
        <f t="shared" si="2"/>
        <v>1024.6399999999999</v>
      </c>
      <c r="F28" s="29">
        <v>400</v>
      </c>
      <c r="G28" s="29">
        <f t="shared" si="3"/>
        <v>144</v>
      </c>
      <c r="H28" s="29">
        <f t="shared" si="4"/>
        <v>256</v>
      </c>
      <c r="I28" s="29">
        <v>400</v>
      </c>
      <c r="J28" s="29">
        <f t="shared" si="5"/>
        <v>144</v>
      </c>
      <c r="K28" s="29">
        <f t="shared" si="6"/>
        <v>256</v>
      </c>
      <c r="L28" s="29">
        <v>400</v>
      </c>
      <c r="M28" s="29">
        <f t="shared" si="7"/>
        <v>144</v>
      </c>
      <c r="N28" s="29">
        <f t="shared" si="8"/>
        <v>256</v>
      </c>
      <c r="O28" s="29">
        <v>401</v>
      </c>
      <c r="P28" s="29">
        <f t="shared" si="9"/>
        <v>144.35999999999999</v>
      </c>
      <c r="Q28" s="29">
        <f t="shared" si="10"/>
        <v>256.64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9.5" customHeight="1">
      <c r="A29" s="14"/>
      <c r="B29" s="7" t="s">
        <v>21</v>
      </c>
      <c r="C29" s="3">
        <v>314</v>
      </c>
      <c r="D29" s="29">
        <f t="shared" si="1"/>
        <v>113.03999999999999</v>
      </c>
      <c r="E29" s="29">
        <f t="shared" si="2"/>
        <v>200.96</v>
      </c>
      <c r="F29" s="29">
        <v>77</v>
      </c>
      <c r="G29" s="29">
        <f t="shared" si="3"/>
        <v>27.72</v>
      </c>
      <c r="H29" s="29">
        <f t="shared" si="4"/>
        <v>49.28</v>
      </c>
      <c r="I29" s="29">
        <v>79</v>
      </c>
      <c r="J29" s="29">
        <f t="shared" si="5"/>
        <v>28.439999999999998</v>
      </c>
      <c r="K29" s="29">
        <f t="shared" si="6"/>
        <v>50.56</v>
      </c>
      <c r="L29" s="29">
        <v>79</v>
      </c>
      <c r="M29" s="29">
        <f t="shared" si="7"/>
        <v>28.439999999999998</v>
      </c>
      <c r="N29" s="29">
        <f t="shared" si="8"/>
        <v>50.56</v>
      </c>
      <c r="O29" s="29">
        <v>79</v>
      </c>
      <c r="P29" s="29">
        <f t="shared" si="9"/>
        <v>28.439999999999998</v>
      </c>
      <c r="Q29" s="29">
        <f t="shared" si="10"/>
        <v>50.56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9.5" customHeight="1">
      <c r="A30" s="13"/>
      <c r="B30" s="7" t="s">
        <v>22</v>
      </c>
      <c r="C30" s="3">
        <v>197</v>
      </c>
      <c r="D30" s="29">
        <f t="shared" si="1"/>
        <v>70.92</v>
      </c>
      <c r="E30" s="29">
        <f t="shared" si="2"/>
        <v>126.08</v>
      </c>
      <c r="F30" s="29">
        <v>50</v>
      </c>
      <c r="G30" s="29">
        <f t="shared" si="3"/>
        <v>18</v>
      </c>
      <c r="H30" s="29">
        <f t="shared" si="4"/>
        <v>32</v>
      </c>
      <c r="I30" s="29">
        <v>49</v>
      </c>
      <c r="J30" s="29">
        <f t="shared" si="5"/>
        <v>17.64</v>
      </c>
      <c r="K30" s="29">
        <f t="shared" si="6"/>
        <v>31.36</v>
      </c>
      <c r="L30" s="29">
        <v>49</v>
      </c>
      <c r="M30" s="29">
        <f t="shared" si="7"/>
        <v>17.64</v>
      </c>
      <c r="N30" s="29">
        <f t="shared" si="8"/>
        <v>31.36</v>
      </c>
      <c r="O30" s="29">
        <v>49</v>
      </c>
      <c r="P30" s="29">
        <f t="shared" si="9"/>
        <v>17.64</v>
      </c>
      <c r="Q30" s="29">
        <f t="shared" si="10"/>
        <v>31.36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45.75" customHeight="1">
      <c r="A31" s="13">
        <v>2</v>
      </c>
      <c r="B31" s="10" t="s">
        <v>41</v>
      </c>
      <c r="C31" s="28">
        <f aca="true" t="shared" si="11" ref="C31:Q31">C32</f>
        <v>310</v>
      </c>
      <c r="D31" s="28">
        <f t="shared" si="11"/>
        <v>111.6</v>
      </c>
      <c r="E31" s="28">
        <f t="shared" si="11"/>
        <v>198.4</v>
      </c>
      <c r="F31" s="28">
        <f t="shared" si="11"/>
        <v>77</v>
      </c>
      <c r="G31" s="28">
        <f t="shared" si="11"/>
        <v>27.72</v>
      </c>
      <c r="H31" s="28">
        <f t="shared" si="11"/>
        <v>49.28</v>
      </c>
      <c r="I31" s="28">
        <f t="shared" si="11"/>
        <v>77</v>
      </c>
      <c r="J31" s="28">
        <f t="shared" si="11"/>
        <v>27.72</v>
      </c>
      <c r="K31" s="28">
        <f t="shared" si="11"/>
        <v>49.28</v>
      </c>
      <c r="L31" s="28">
        <f t="shared" si="11"/>
        <v>78</v>
      </c>
      <c r="M31" s="28">
        <f t="shared" si="11"/>
        <v>28.08</v>
      </c>
      <c r="N31" s="28">
        <f t="shared" si="11"/>
        <v>49.92</v>
      </c>
      <c r="O31" s="28">
        <f t="shared" si="11"/>
        <v>78</v>
      </c>
      <c r="P31" s="28">
        <f t="shared" si="11"/>
        <v>28.08</v>
      </c>
      <c r="Q31" s="28">
        <f t="shared" si="11"/>
        <v>49.92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8.75">
      <c r="A32" s="11"/>
      <c r="B32" s="3" t="s">
        <v>10</v>
      </c>
      <c r="C32" s="3">
        <v>310</v>
      </c>
      <c r="D32" s="29">
        <f t="shared" si="1"/>
        <v>111.6</v>
      </c>
      <c r="E32" s="29">
        <f t="shared" si="2"/>
        <v>198.4</v>
      </c>
      <c r="F32" s="29">
        <v>77</v>
      </c>
      <c r="G32" s="29">
        <f>F32*36%</f>
        <v>27.72</v>
      </c>
      <c r="H32" s="29">
        <f>F32-G32</f>
        <v>49.28</v>
      </c>
      <c r="I32" s="29">
        <v>77</v>
      </c>
      <c r="J32" s="29">
        <f>I32*36%</f>
        <v>27.72</v>
      </c>
      <c r="K32" s="29">
        <f>I32-J32</f>
        <v>49.28</v>
      </c>
      <c r="L32" s="29">
        <v>78</v>
      </c>
      <c r="M32" s="29">
        <f>L32*36%</f>
        <v>28.08</v>
      </c>
      <c r="N32" s="29">
        <f>L32-M32</f>
        <v>49.92</v>
      </c>
      <c r="O32" s="29">
        <v>78</v>
      </c>
      <c r="P32" s="29">
        <f>O32*36%</f>
        <v>28.08</v>
      </c>
      <c r="Q32" s="29">
        <f>O32-P32</f>
        <v>49.92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45.75" customHeight="1">
      <c r="A33" s="12">
        <v>3</v>
      </c>
      <c r="B33" s="10" t="s">
        <v>42</v>
      </c>
      <c r="C33" s="28">
        <f>C34+C35+C36+C37+C38+C39+C41+C42+C43+C44+C45+C46+C47+C48+C49+C50+C51+C52</f>
        <v>9397</v>
      </c>
      <c r="D33" s="28">
        <f aca="true" t="shared" si="12" ref="D33:Q33">D34+D35+D36+D37+D38+D39+D41+D42+D43+D44+D45+D46+D47+D48+D49+D50+D51+D52</f>
        <v>3382.9200000000005</v>
      </c>
      <c r="E33" s="28">
        <f t="shared" si="12"/>
        <v>6014.08</v>
      </c>
      <c r="F33" s="28">
        <f t="shared" si="12"/>
        <v>2344</v>
      </c>
      <c r="G33" s="28">
        <f t="shared" si="12"/>
        <v>843.8399999999999</v>
      </c>
      <c r="H33" s="28">
        <f t="shared" si="12"/>
        <v>1500.1600000000003</v>
      </c>
      <c r="I33" s="28">
        <f t="shared" si="12"/>
        <v>2351</v>
      </c>
      <c r="J33" s="28">
        <f t="shared" si="12"/>
        <v>846.36</v>
      </c>
      <c r="K33" s="28">
        <f t="shared" si="12"/>
        <v>1504.64</v>
      </c>
      <c r="L33" s="28">
        <f t="shared" si="12"/>
        <v>2351</v>
      </c>
      <c r="M33" s="28">
        <f t="shared" si="12"/>
        <v>846.36</v>
      </c>
      <c r="N33" s="28">
        <f t="shared" si="12"/>
        <v>1504.64</v>
      </c>
      <c r="O33" s="28">
        <f t="shared" si="12"/>
        <v>2351</v>
      </c>
      <c r="P33" s="28">
        <f t="shared" si="12"/>
        <v>846.36</v>
      </c>
      <c r="Q33" s="28">
        <f t="shared" si="12"/>
        <v>1504.64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9.5" customHeight="1">
      <c r="A34" s="14"/>
      <c r="B34" s="7" t="s">
        <v>243</v>
      </c>
      <c r="C34" s="3">
        <v>1015</v>
      </c>
      <c r="D34" s="29">
        <f t="shared" si="1"/>
        <v>365.4</v>
      </c>
      <c r="E34" s="29">
        <f t="shared" si="2"/>
        <v>649.6</v>
      </c>
      <c r="F34" s="29">
        <v>253</v>
      </c>
      <c r="G34" s="29">
        <f>F34*36%</f>
        <v>91.08</v>
      </c>
      <c r="H34" s="29">
        <f>F34-G34</f>
        <v>161.92000000000002</v>
      </c>
      <c r="I34" s="29">
        <v>254</v>
      </c>
      <c r="J34" s="29">
        <f>I34*36%</f>
        <v>91.44</v>
      </c>
      <c r="K34" s="29">
        <f>I34-J34</f>
        <v>162.56</v>
      </c>
      <c r="L34" s="29">
        <v>254</v>
      </c>
      <c r="M34" s="29">
        <f>L34*36%</f>
        <v>91.44</v>
      </c>
      <c r="N34" s="29">
        <f>L34-M34</f>
        <v>162.56</v>
      </c>
      <c r="O34" s="29">
        <v>254</v>
      </c>
      <c r="P34" s="29">
        <f>O34*36%</f>
        <v>91.44</v>
      </c>
      <c r="Q34" s="29">
        <f>O34-P34</f>
        <v>162.56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9.5" customHeight="1">
      <c r="A35" s="14"/>
      <c r="B35" s="7" t="s">
        <v>14</v>
      </c>
      <c r="C35" s="3">
        <v>236</v>
      </c>
      <c r="D35" s="29">
        <f t="shared" si="1"/>
        <v>84.96</v>
      </c>
      <c r="E35" s="29">
        <f t="shared" si="2"/>
        <v>151.04000000000002</v>
      </c>
      <c r="F35" s="29">
        <v>59</v>
      </c>
      <c r="G35" s="29">
        <f aca="true" t="shared" si="13" ref="G35:G52">F35*36%</f>
        <v>21.24</v>
      </c>
      <c r="H35" s="29">
        <f aca="true" t="shared" si="14" ref="H35:H52">F35-G35</f>
        <v>37.760000000000005</v>
      </c>
      <c r="I35" s="29">
        <v>59</v>
      </c>
      <c r="J35" s="29">
        <f aca="true" t="shared" si="15" ref="J35:J52">I35*36%</f>
        <v>21.24</v>
      </c>
      <c r="K35" s="29">
        <f aca="true" t="shared" si="16" ref="K35:K52">I35-J35</f>
        <v>37.760000000000005</v>
      </c>
      <c r="L35" s="29">
        <v>59</v>
      </c>
      <c r="M35" s="29">
        <f aca="true" t="shared" si="17" ref="M35:M52">L35*36%</f>
        <v>21.24</v>
      </c>
      <c r="N35" s="29">
        <f>L35-M35</f>
        <v>37.760000000000005</v>
      </c>
      <c r="O35" s="29">
        <v>59</v>
      </c>
      <c r="P35" s="29">
        <f>O35*36%</f>
        <v>21.24</v>
      </c>
      <c r="Q35" s="29">
        <f>O35-P35</f>
        <v>37.760000000000005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9.5" customHeight="1">
      <c r="A36" s="14"/>
      <c r="B36" s="7" t="s">
        <v>244</v>
      </c>
      <c r="C36" s="3">
        <v>1000</v>
      </c>
      <c r="D36" s="29">
        <f t="shared" si="1"/>
        <v>360</v>
      </c>
      <c r="E36" s="29">
        <f t="shared" si="2"/>
        <v>640</v>
      </c>
      <c r="F36" s="29">
        <v>250</v>
      </c>
      <c r="G36" s="29">
        <f t="shared" si="13"/>
        <v>90</v>
      </c>
      <c r="H36" s="29">
        <f t="shared" si="14"/>
        <v>160</v>
      </c>
      <c r="I36" s="29">
        <v>250</v>
      </c>
      <c r="J36" s="29">
        <f t="shared" si="15"/>
        <v>90</v>
      </c>
      <c r="K36" s="29">
        <f t="shared" si="16"/>
        <v>160</v>
      </c>
      <c r="L36" s="29">
        <v>250</v>
      </c>
      <c r="M36" s="29">
        <f t="shared" si="17"/>
        <v>90</v>
      </c>
      <c r="N36" s="29">
        <f aca="true" t="shared" si="18" ref="N36:N48">L36-M36</f>
        <v>160</v>
      </c>
      <c r="O36" s="29">
        <v>250</v>
      </c>
      <c r="P36" s="29">
        <f aca="true" t="shared" si="19" ref="P36:P48">O36*36%</f>
        <v>90</v>
      </c>
      <c r="Q36" s="29">
        <f aca="true" t="shared" si="20" ref="Q36:Q48">O36-P36</f>
        <v>160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9.5" customHeight="1">
      <c r="A37" s="14"/>
      <c r="B37" s="7" t="s">
        <v>23</v>
      </c>
      <c r="C37" s="3">
        <v>350</v>
      </c>
      <c r="D37" s="29">
        <f t="shared" si="1"/>
        <v>126</v>
      </c>
      <c r="E37" s="29">
        <f t="shared" si="2"/>
        <v>224</v>
      </c>
      <c r="F37" s="29">
        <v>86</v>
      </c>
      <c r="G37" s="29">
        <f t="shared" si="13"/>
        <v>30.959999999999997</v>
      </c>
      <c r="H37" s="29">
        <f t="shared" si="14"/>
        <v>55.040000000000006</v>
      </c>
      <c r="I37" s="29">
        <v>88</v>
      </c>
      <c r="J37" s="29">
        <f t="shared" si="15"/>
        <v>31.68</v>
      </c>
      <c r="K37" s="29">
        <f t="shared" si="16"/>
        <v>56.32</v>
      </c>
      <c r="L37" s="29">
        <v>88</v>
      </c>
      <c r="M37" s="29">
        <f t="shared" si="17"/>
        <v>31.68</v>
      </c>
      <c r="N37" s="29">
        <f t="shared" si="18"/>
        <v>56.32</v>
      </c>
      <c r="O37" s="29">
        <v>88</v>
      </c>
      <c r="P37" s="29">
        <f t="shared" si="19"/>
        <v>31.68</v>
      </c>
      <c r="Q37" s="29">
        <f t="shared" si="20"/>
        <v>56.32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9.5" customHeight="1">
      <c r="A38" s="14"/>
      <c r="B38" s="7" t="s">
        <v>24</v>
      </c>
      <c r="C38" s="3">
        <v>50</v>
      </c>
      <c r="D38" s="29">
        <f t="shared" si="1"/>
        <v>18</v>
      </c>
      <c r="E38" s="29">
        <f t="shared" si="2"/>
        <v>32</v>
      </c>
      <c r="F38" s="29">
        <v>11</v>
      </c>
      <c r="G38" s="29">
        <f t="shared" si="13"/>
        <v>3.96</v>
      </c>
      <c r="H38" s="29">
        <f t="shared" si="14"/>
        <v>7.04</v>
      </c>
      <c r="I38" s="29">
        <v>13</v>
      </c>
      <c r="J38" s="29">
        <f t="shared" si="15"/>
        <v>4.68</v>
      </c>
      <c r="K38" s="29">
        <f t="shared" si="16"/>
        <v>8.32</v>
      </c>
      <c r="L38" s="29">
        <v>13</v>
      </c>
      <c r="M38" s="29">
        <f t="shared" si="17"/>
        <v>4.68</v>
      </c>
      <c r="N38" s="29">
        <f t="shared" si="18"/>
        <v>8.32</v>
      </c>
      <c r="O38" s="29">
        <v>13</v>
      </c>
      <c r="P38" s="29">
        <f t="shared" si="19"/>
        <v>4.68</v>
      </c>
      <c r="Q38" s="29">
        <f t="shared" si="20"/>
        <v>8.32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9.5" customHeight="1">
      <c r="A39" s="14"/>
      <c r="B39" s="7" t="s">
        <v>15</v>
      </c>
      <c r="C39" s="3">
        <v>960</v>
      </c>
      <c r="D39" s="29">
        <f t="shared" si="1"/>
        <v>345.59999999999997</v>
      </c>
      <c r="E39" s="29">
        <f t="shared" si="2"/>
        <v>614.4000000000001</v>
      </c>
      <c r="F39" s="29">
        <v>240</v>
      </c>
      <c r="G39" s="29">
        <f t="shared" si="13"/>
        <v>86.39999999999999</v>
      </c>
      <c r="H39" s="29">
        <f t="shared" si="14"/>
        <v>153.60000000000002</v>
      </c>
      <c r="I39" s="29">
        <v>240</v>
      </c>
      <c r="J39" s="29">
        <f t="shared" si="15"/>
        <v>86.39999999999999</v>
      </c>
      <c r="K39" s="29">
        <f t="shared" si="16"/>
        <v>153.60000000000002</v>
      </c>
      <c r="L39" s="29">
        <v>240</v>
      </c>
      <c r="M39" s="29">
        <f t="shared" si="17"/>
        <v>86.39999999999999</v>
      </c>
      <c r="N39" s="29">
        <f t="shared" si="18"/>
        <v>153.60000000000002</v>
      </c>
      <c r="O39" s="29">
        <v>240</v>
      </c>
      <c r="P39" s="29">
        <f t="shared" si="19"/>
        <v>86.39999999999999</v>
      </c>
      <c r="Q39" s="29">
        <f t="shared" si="20"/>
        <v>153.60000000000002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74" customFormat="1" ht="24.75" customHeight="1">
      <c r="A40" s="71">
        <v>1</v>
      </c>
      <c r="B40" s="67">
        <v>2</v>
      </c>
      <c r="C40" s="72">
        <v>3</v>
      </c>
      <c r="D40" s="72">
        <v>4</v>
      </c>
      <c r="E40" s="72">
        <v>5</v>
      </c>
      <c r="F40" s="68">
        <v>6</v>
      </c>
      <c r="G40" s="72">
        <v>7</v>
      </c>
      <c r="H40" s="72">
        <v>8</v>
      </c>
      <c r="I40" s="68">
        <v>9</v>
      </c>
      <c r="J40" s="72">
        <v>10</v>
      </c>
      <c r="K40" s="72">
        <v>11</v>
      </c>
      <c r="L40" s="68">
        <v>12</v>
      </c>
      <c r="M40" s="72">
        <v>13</v>
      </c>
      <c r="N40" s="72">
        <v>14</v>
      </c>
      <c r="O40" s="68">
        <v>15</v>
      </c>
      <c r="P40" s="72">
        <v>16</v>
      </c>
      <c r="Q40" s="72">
        <v>17</v>
      </c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</row>
    <row r="41" spans="1:29" ht="19.5" customHeight="1">
      <c r="A41" s="14"/>
      <c r="B41" s="7" t="s">
        <v>12</v>
      </c>
      <c r="C41" s="3">
        <v>190</v>
      </c>
      <c r="D41" s="29">
        <f t="shared" si="1"/>
        <v>68.39999999999999</v>
      </c>
      <c r="E41" s="29">
        <f t="shared" si="2"/>
        <v>121.60000000000001</v>
      </c>
      <c r="F41" s="29">
        <v>46</v>
      </c>
      <c r="G41" s="29">
        <f t="shared" si="13"/>
        <v>16.56</v>
      </c>
      <c r="H41" s="29">
        <f t="shared" si="14"/>
        <v>29.44</v>
      </c>
      <c r="I41" s="29">
        <v>48</v>
      </c>
      <c r="J41" s="29">
        <f t="shared" si="15"/>
        <v>17.28</v>
      </c>
      <c r="K41" s="29">
        <f t="shared" si="16"/>
        <v>30.72</v>
      </c>
      <c r="L41" s="29">
        <v>48</v>
      </c>
      <c r="M41" s="29">
        <f t="shared" si="17"/>
        <v>17.28</v>
      </c>
      <c r="N41" s="29">
        <f t="shared" si="18"/>
        <v>30.72</v>
      </c>
      <c r="O41" s="29">
        <v>48</v>
      </c>
      <c r="P41" s="29">
        <f t="shared" si="19"/>
        <v>17.28</v>
      </c>
      <c r="Q41" s="29">
        <f t="shared" si="20"/>
        <v>30.72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9.5" customHeight="1">
      <c r="A42" s="14"/>
      <c r="B42" s="7" t="s">
        <v>11</v>
      </c>
      <c r="C42" s="3">
        <v>297</v>
      </c>
      <c r="D42" s="29">
        <f t="shared" si="1"/>
        <v>106.92</v>
      </c>
      <c r="E42" s="29">
        <f t="shared" si="2"/>
        <v>190.07999999999998</v>
      </c>
      <c r="F42" s="29">
        <v>75</v>
      </c>
      <c r="G42" s="29">
        <f t="shared" si="13"/>
        <v>27</v>
      </c>
      <c r="H42" s="29">
        <f t="shared" si="14"/>
        <v>48</v>
      </c>
      <c r="I42" s="29">
        <v>74</v>
      </c>
      <c r="J42" s="29">
        <f t="shared" si="15"/>
        <v>26.64</v>
      </c>
      <c r="K42" s="29">
        <f t="shared" si="16"/>
        <v>47.36</v>
      </c>
      <c r="L42" s="29">
        <v>74</v>
      </c>
      <c r="M42" s="29">
        <f t="shared" si="17"/>
        <v>26.64</v>
      </c>
      <c r="N42" s="29">
        <f t="shared" si="18"/>
        <v>47.36</v>
      </c>
      <c r="O42" s="29">
        <v>74</v>
      </c>
      <c r="P42" s="29">
        <f t="shared" si="19"/>
        <v>26.64</v>
      </c>
      <c r="Q42" s="29">
        <f t="shared" si="20"/>
        <v>47.36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9.5" customHeight="1">
      <c r="A43" s="14"/>
      <c r="B43" s="7" t="s">
        <v>13</v>
      </c>
      <c r="C43" s="3">
        <v>234</v>
      </c>
      <c r="D43" s="29">
        <f t="shared" si="1"/>
        <v>84.24</v>
      </c>
      <c r="E43" s="29">
        <f t="shared" si="2"/>
        <v>149.76</v>
      </c>
      <c r="F43" s="29">
        <v>57</v>
      </c>
      <c r="G43" s="29">
        <f t="shared" si="13"/>
        <v>20.52</v>
      </c>
      <c r="H43" s="29">
        <f t="shared" si="14"/>
        <v>36.480000000000004</v>
      </c>
      <c r="I43" s="29">
        <v>59</v>
      </c>
      <c r="J43" s="29">
        <f t="shared" si="15"/>
        <v>21.24</v>
      </c>
      <c r="K43" s="29">
        <f t="shared" si="16"/>
        <v>37.760000000000005</v>
      </c>
      <c r="L43" s="29">
        <v>59</v>
      </c>
      <c r="M43" s="29">
        <f t="shared" si="17"/>
        <v>21.24</v>
      </c>
      <c r="N43" s="29">
        <f t="shared" si="18"/>
        <v>37.760000000000005</v>
      </c>
      <c r="O43" s="29">
        <v>59</v>
      </c>
      <c r="P43" s="29">
        <f t="shared" si="19"/>
        <v>21.24</v>
      </c>
      <c r="Q43" s="29">
        <f t="shared" si="20"/>
        <v>37.760000000000005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9.5" customHeight="1">
      <c r="A44" s="14"/>
      <c r="B44" s="7" t="s">
        <v>10</v>
      </c>
      <c r="C44" s="3">
        <v>390</v>
      </c>
      <c r="D44" s="29">
        <f t="shared" si="1"/>
        <v>140.4</v>
      </c>
      <c r="E44" s="29">
        <f t="shared" si="2"/>
        <v>249.6</v>
      </c>
      <c r="F44" s="29">
        <v>96</v>
      </c>
      <c r="G44" s="29">
        <f t="shared" si="13"/>
        <v>34.56</v>
      </c>
      <c r="H44" s="29">
        <f t="shared" si="14"/>
        <v>61.44</v>
      </c>
      <c r="I44" s="29">
        <v>98</v>
      </c>
      <c r="J44" s="29">
        <f t="shared" si="15"/>
        <v>35.28</v>
      </c>
      <c r="K44" s="29">
        <f t="shared" si="16"/>
        <v>62.72</v>
      </c>
      <c r="L44" s="29">
        <v>98</v>
      </c>
      <c r="M44" s="29">
        <f t="shared" si="17"/>
        <v>35.28</v>
      </c>
      <c r="N44" s="29">
        <f t="shared" si="18"/>
        <v>62.72</v>
      </c>
      <c r="O44" s="29">
        <v>98</v>
      </c>
      <c r="P44" s="29">
        <f t="shared" si="19"/>
        <v>35.28</v>
      </c>
      <c r="Q44" s="29">
        <f t="shared" si="20"/>
        <v>62.72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9.5" customHeight="1">
      <c r="A45" s="14"/>
      <c r="B45" s="7" t="s">
        <v>25</v>
      </c>
      <c r="C45" s="3">
        <v>269</v>
      </c>
      <c r="D45" s="29">
        <f t="shared" si="1"/>
        <v>96.84</v>
      </c>
      <c r="E45" s="29">
        <f t="shared" si="2"/>
        <v>172.16</v>
      </c>
      <c r="F45" s="29">
        <v>68</v>
      </c>
      <c r="G45" s="29">
        <f t="shared" si="13"/>
        <v>24.48</v>
      </c>
      <c r="H45" s="29">
        <f t="shared" si="14"/>
        <v>43.519999999999996</v>
      </c>
      <c r="I45" s="29">
        <v>67</v>
      </c>
      <c r="J45" s="29">
        <f t="shared" si="15"/>
        <v>24.119999999999997</v>
      </c>
      <c r="K45" s="29">
        <f t="shared" si="16"/>
        <v>42.88</v>
      </c>
      <c r="L45" s="29">
        <v>67</v>
      </c>
      <c r="M45" s="29">
        <f t="shared" si="17"/>
        <v>24.119999999999997</v>
      </c>
      <c r="N45" s="29">
        <f t="shared" si="18"/>
        <v>42.88</v>
      </c>
      <c r="O45" s="29">
        <v>67</v>
      </c>
      <c r="P45" s="29">
        <f t="shared" si="19"/>
        <v>24.119999999999997</v>
      </c>
      <c r="Q45" s="29">
        <f t="shared" si="20"/>
        <v>42.88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9.5" customHeight="1">
      <c r="A46" s="14"/>
      <c r="B46" s="7" t="s">
        <v>26</v>
      </c>
      <c r="C46" s="3">
        <v>581</v>
      </c>
      <c r="D46" s="29">
        <f t="shared" si="1"/>
        <v>209.16</v>
      </c>
      <c r="E46" s="29">
        <f t="shared" si="2"/>
        <v>371.84000000000003</v>
      </c>
      <c r="F46" s="29">
        <v>146</v>
      </c>
      <c r="G46" s="29">
        <f t="shared" si="13"/>
        <v>52.559999999999995</v>
      </c>
      <c r="H46" s="29">
        <f t="shared" si="14"/>
        <v>93.44</v>
      </c>
      <c r="I46" s="29">
        <v>145</v>
      </c>
      <c r="J46" s="29">
        <f t="shared" si="15"/>
        <v>52.199999999999996</v>
      </c>
      <c r="K46" s="29">
        <f t="shared" si="16"/>
        <v>92.80000000000001</v>
      </c>
      <c r="L46" s="29">
        <v>145</v>
      </c>
      <c r="M46" s="29">
        <f t="shared" si="17"/>
        <v>52.199999999999996</v>
      </c>
      <c r="N46" s="29">
        <f t="shared" si="18"/>
        <v>92.80000000000001</v>
      </c>
      <c r="O46" s="29">
        <v>145</v>
      </c>
      <c r="P46" s="29">
        <f t="shared" si="19"/>
        <v>52.199999999999996</v>
      </c>
      <c r="Q46" s="29">
        <f t="shared" si="20"/>
        <v>92.80000000000001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9.5" customHeight="1">
      <c r="A47" s="14"/>
      <c r="B47" s="7" t="s">
        <v>73</v>
      </c>
      <c r="C47" s="3">
        <v>1477</v>
      </c>
      <c r="D47" s="29">
        <f t="shared" si="1"/>
        <v>531.72</v>
      </c>
      <c r="E47" s="29">
        <f t="shared" si="2"/>
        <v>945.28</v>
      </c>
      <c r="F47" s="29">
        <v>370</v>
      </c>
      <c r="G47" s="29">
        <f t="shared" si="13"/>
        <v>133.2</v>
      </c>
      <c r="H47" s="29">
        <f t="shared" si="14"/>
        <v>236.8</v>
      </c>
      <c r="I47" s="29">
        <v>369</v>
      </c>
      <c r="J47" s="29">
        <f t="shared" si="15"/>
        <v>132.84</v>
      </c>
      <c r="K47" s="29">
        <f t="shared" si="16"/>
        <v>236.16</v>
      </c>
      <c r="L47" s="29">
        <v>369</v>
      </c>
      <c r="M47" s="29">
        <f t="shared" si="17"/>
        <v>132.84</v>
      </c>
      <c r="N47" s="29">
        <f t="shared" si="18"/>
        <v>236.16</v>
      </c>
      <c r="O47" s="29">
        <v>369</v>
      </c>
      <c r="P47" s="29">
        <f t="shared" si="19"/>
        <v>132.84</v>
      </c>
      <c r="Q47" s="29">
        <f t="shared" si="20"/>
        <v>236.16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9.5" customHeight="1">
      <c r="A48" s="14"/>
      <c r="B48" s="7" t="s">
        <v>16</v>
      </c>
      <c r="C48" s="3">
        <v>890</v>
      </c>
      <c r="D48" s="29">
        <f t="shared" si="1"/>
        <v>320.4</v>
      </c>
      <c r="E48" s="29">
        <f t="shared" si="2"/>
        <v>569.6</v>
      </c>
      <c r="F48" s="29">
        <v>221</v>
      </c>
      <c r="G48" s="29">
        <f t="shared" si="13"/>
        <v>79.56</v>
      </c>
      <c r="H48" s="29">
        <f t="shared" si="14"/>
        <v>141.44</v>
      </c>
      <c r="I48" s="29">
        <v>223</v>
      </c>
      <c r="J48" s="29">
        <f t="shared" si="15"/>
        <v>80.28</v>
      </c>
      <c r="K48" s="29">
        <f t="shared" si="16"/>
        <v>142.72</v>
      </c>
      <c r="L48" s="29">
        <v>223</v>
      </c>
      <c r="M48" s="29">
        <f t="shared" si="17"/>
        <v>80.28</v>
      </c>
      <c r="N48" s="29">
        <f t="shared" si="18"/>
        <v>142.72</v>
      </c>
      <c r="O48" s="29">
        <v>223</v>
      </c>
      <c r="P48" s="29">
        <f t="shared" si="19"/>
        <v>80.28</v>
      </c>
      <c r="Q48" s="29">
        <f t="shared" si="20"/>
        <v>142.72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9.5" customHeight="1">
      <c r="A49" s="14"/>
      <c r="B49" s="7" t="s">
        <v>120</v>
      </c>
      <c r="C49" s="3">
        <v>512</v>
      </c>
      <c r="D49" s="29">
        <f t="shared" si="1"/>
        <v>184.32</v>
      </c>
      <c r="E49" s="29">
        <f t="shared" si="2"/>
        <v>327.68</v>
      </c>
      <c r="F49" s="29">
        <v>128</v>
      </c>
      <c r="G49" s="29">
        <f t="shared" si="13"/>
        <v>46.08</v>
      </c>
      <c r="H49" s="29">
        <f t="shared" si="14"/>
        <v>81.92</v>
      </c>
      <c r="I49" s="29">
        <v>128</v>
      </c>
      <c r="J49" s="29">
        <f t="shared" si="15"/>
        <v>46.08</v>
      </c>
      <c r="K49" s="29">
        <f t="shared" si="16"/>
        <v>81.92</v>
      </c>
      <c r="L49" s="29">
        <v>128</v>
      </c>
      <c r="M49" s="29">
        <f t="shared" si="17"/>
        <v>46.08</v>
      </c>
      <c r="N49" s="29">
        <f>L49-M49</f>
        <v>81.92</v>
      </c>
      <c r="O49" s="29">
        <v>128</v>
      </c>
      <c r="P49" s="29">
        <f>O49*36%</f>
        <v>46.08</v>
      </c>
      <c r="Q49" s="29">
        <f>O49-P49</f>
        <v>81.92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9.5" customHeight="1">
      <c r="A50" s="14"/>
      <c r="B50" s="7" t="s">
        <v>71</v>
      </c>
      <c r="C50" s="3">
        <v>85</v>
      </c>
      <c r="D50" s="29">
        <f t="shared" si="1"/>
        <v>30.599999999999998</v>
      </c>
      <c r="E50" s="29">
        <f t="shared" si="2"/>
        <v>54.400000000000006</v>
      </c>
      <c r="F50" s="29">
        <v>22</v>
      </c>
      <c r="G50" s="29">
        <f t="shared" si="13"/>
        <v>7.92</v>
      </c>
      <c r="H50" s="29">
        <f t="shared" si="14"/>
        <v>14.08</v>
      </c>
      <c r="I50" s="29">
        <v>21</v>
      </c>
      <c r="J50" s="29">
        <f t="shared" si="15"/>
        <v>7.56</v>
      </c>
      <c r="K50" s="29">
        <f t="shared" si="16"/>
        <v>13.440000000000001</v>
      </c>
      <c r="L50" s="29">
        <v>21</v>
      </c>
      <c r="M50" s="29">
        <f t="shared" si="17"/>
        <v>7.56</v>
      </c>
      <c r="N50" s="29">
        <f>L50-M50</f>
        <v>13.440000000000001</v>
      </c>
      <c r="O50" s="29">
        <v>21</v>
      </c>
      <c r="P50" s="29">
        <f>O50*36%</f>
        <v>7.56</v>
      </c>
      <c r="Q50" s="29">
        <f>O50-P50</f>
        <v>13.440000000000001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9.5" customHeight="1">
      <c r="A51" s="14"/>
      <c r="B51" s="7" t="s">
        <v>27</v>
      </c>
      <c r="C51" s="3">
        <v>580</v>
      </c>
      <c r="D51" s="29">
        <f t="shared" si="1"/>
        <v>208.79999999999998</v>
      </c>
      <c r="E51" s="29">
        <f t="shared" si="2"/>
        <v>371.20000000000005</v>
      </c>
      <c r="F51" s="29">
        <v>145</v>
      </c>
      <c r="G51" s="29">
        <f t="shared" si="13"/>
        <v>52.199999999999996</v>
      </c>
      <c r="H51" s="29">
        <f t="shared" si="14"/>
        <v>92.80000000000001</v>
      </c>
      <c r="I51" s="29">
        <v>145</v>
      </c>
      <c r="J51" s="29">
        <f t="shared" si="15"/>
        <v>52.199999999999996</v>
      </c>
      <c r="K51" s="29">
        <f t="shared" si="16"/>
        <v>92.80000000000001</v>
      </c>
      <c r="L51" s="29">
        <v>145</v>
      </c>
      <c r="M51" s="29">
        <f t="shared" si="17"/>
        <v>52.199999999999996</v>
      </c>
      <c r="N51" s="29">
        <f>L51-M51</f>
        <v>92.80000000000001</v>
      </c>
      <c r="O51" s="29">
        <v>145</v>
      </c>
      <c r="P51" s="29">
        <f>O51*36%</f>
        <v>52.199999999999996</v>
      </c>
      <c r="Q51" s="29">
        <f>O51-P51</f>
        <v>92.80000000000001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9.5" customHeight="1">
      <c r="A52" s="13"/>
      <c r="B52" s="7" t="s">
        <v>28</v>
      </c>
      <c r="C52" s="3">
        <v>281</v>
      </c>
      <c r="D52" s="29">
        <f t="shared" si="1"/>
        <v>101.16</v>
      </c>
      <c r="E52" s="29">
        <f t="shared" si="2"/>
        <v>179.84</v>
      </c>
      <c r="F52" s="29">
        <v>71</v>
      </c>
      <c r="G52" s="29">
        <f t="shared" si="13"/>
        <v>25.56</v>
      </c>
      <c r="H52" s="29">
        <f t="shared" si="14"/>
        <v>45.44</v>
      </c>
      <c r="I52" s="29">
        <v>70</v>
      </c>
      <c r="J52" s="29">
        <f t="shared" si="15"/>
        <v>25.2</v>
      </c>
      <c r="K52" s="29">
        <f t="shared" si="16"/>
        <v>44.8</v>
      </c>
      <c r="L52" s="29">
        <v>70</v>
      </c>
      <c r="M52" s="29">
        <f t="shared" si="17"/>
        <v>25.2</v>
      </c>
      <c r="N52" s="29">
        <f>L52-M52</f>
        <v>44.8</v>
      </c>
      <c r="O52" s="29">
        <v>70</v>
      </c>
      <c r="P52" s="29">
        <f>O52*36%</f>
        <v>25.2</v>
      </c>
      <c r="Q52" s="29">
        <f>O52-P52</f>
        <v>44.8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45.75" customHeight="1">
      <c r="A53" s="14">
        <v>4</v>
      </c>
      <c r="B53" s="10" t="s">
        <v>43</v>
      </c>
      <c r="C53" s="28">
        <f aca="true" t="shared" si="21" ref="C53:Q53">C54+C55+C56+C57+C58+C59+C60+C61</f>
        <v>2806</v>
      </c>
      <c r="D53" s="28">
        <f t="shared" si="21"/>
        <v>1010.16</v>
      </c>
      <c r="E53" s="28">
        <f t="shared" si="21"/>
        <v>1795.84</v>
      </c>
      <c r="F53" s="28">
        <f t="shared" si="21"/>
        <v>698</v>
      </c>
      <c r="G53" s="28">
        <f t="shared" si="21"/>
        <v>251.28</v>
      </c>
      <c r="H53" s="28">
        <f t="shared" si="21"/>
        <v>446.72</v>
      </c>
      <c r="I53" s="28">
        <f t="shared" si="21"/>
        <v>703</v>
      </c>
      <c r="J53" s="28">
        <f t="shared" si="21"/>
        <v>253.08</v>
      </c>
      <c r="K53" s="28">
        <f t="shared" si="21"/>
        <v>449.91999999999996</v>
      </c>
      <c r="L53" s="28">
        <f t="shared" si="21"/>
        <v>702</v>
      </c>
      <c r="M53" s="28">
        <f t="shared" si="21"/>
        <v>252.72</v>
      </c>
      <c r="N53" s="28">
        <f t="shared" si="21"/>
        <v>449.28</v>
      </c>
      <c r="O53" s="28">
        <f t="shared" si="21"/>
        <v>703</v>
      </c>
      <c r="P53" s="28">
        <f t="shared" si="21"/>
        <v>253.08</v>
      </c>
      <c r="Q53" s="28">
        <f t="shared" si="21"/>
        <v>449.91999999999996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9.5" customHeight="1">
      <c r="A54" s="12"/>
      <c r="B54" s="7" t="s">
        <v>10</v>
      </c>
      <c r="C54" s="3">
        <v>650</v>
      </c>
      <c r="D54" s="29">
        <f t="shared" si="1"/>
        <v>234</v>
      </c>
      <c r="E54" s="29">
        <f t="shared" si="2"/>
        <v>416</v>
      </c>
      <c r="F54" s="29">
        <v>162</v>
      </c>
      <c r="G54" s="29">
        <f>F54*36%</f>
        <v>58.32</v>
      </c>
      <c r="H54" s="29">
        <f>F54-G54</f>
        <v>103.68</v>
      </c>
      <c r="I54" s="29">
        <v>163</v>
      </c>
      <c r="J54" s="29">
        <f>I54*36%</f>
        <v>58.68</v>
      </c>
      <c r="K54" s="29">
        <f>I54-J54</f>
        <v>104.32</v>
      </c>
      <c r="L54" s="29">
        <v>162</v>
      </c>
      <c r="M54" s="29">
        <f>L54*36%</f>
        <v>58.32</v>
      </c>
      <c r="N54" s="29">
        <f>L54-M54</f>
        <v>103.68</v>
      </c>
      <c r="O54" s="29">
        <v>163</v>
      </c>
      <c r="P54" s="29">
        <f>O54*36%</f>
        <v>58.68</v>
      </c>
      <c r="Q54" s="29">
        <f>O54-P54</f>
        <v>104.32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9.5" customHeight="1">
      <c r="A55" s="14"/>
      <c r="B55" s="7" t="s">
        <v>15</v>
      </c>
      <c r="C55" s="3">
        <v>200</v>
      </c>
      <c r="D55" s="29">
        <f t="shared" si="1"/>
        <v>72</v>
      </c>
      <c r="E55" s="29">
        <f t="shared" si="2"/>
        <v>128</v>
      </c>
      <c r="F55" s="29">
        <v>50</v>
      </c>
      <c r="G55" s="29">
        <f aca="true" t="shared" si="22" ref="G55:G61">F55*36%</f>
        <v>18</v>
      </c>
      <c r="H55" s="29">
        <f aca="true" t="shared" si="23" ref="H55:H61">F55-G55</f>
        <v>32</v>
      </c>
      <c r="I55" s="29">
        <v>50</v>
      </c>
      <c r="J55" s="29">
        <f aca="true" t="shared" si="24" ref="J55:J61">I55*36%</f>
        <v>18</v>
      </c>
      <c r="K55" s="29">
        <f aca="true" t="shared" si="25" ref="K55:K61">I55-J55</f>
        <v>32</v>
      </c>
      <c r="L55" s="29">
        <v>50</v>
      </c>
      <c r="M55" s="29">
        <f aca="true" t="shared" si="26" ref="M55:M61">L55*36%</f>
        <v>18</v>
      </c>
      <c r="N55" s="29">
        <f aca="true" t="shared" si="27" ref="N55:N61">L55-M55</f>
        <v>32</v>
      </c>
      <c r="O55" s="29">
        <v>50</v>
      </c>
      <c r="P55" s="29">
        <f aca="true" t="shared" si="28" ref="P55:P61">O55*36%</f>
        <v>18</v>
      </c>
      <c r="Q55" s="29">
        <f aca="true" t="shared" si="29" ref="Q55:Q61">O55-P55</f>
        <v>32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9.5" customHeight="1">
      <c r="A56" s="14"/>
      <c r="B56" s="7" t="s">
        <v>120</v>
      </c>
      <c r="C56" s="3">
        <v>250</v>
      </c>
      <c r="D56" s="29">
        <f t="shared" si="1"/>
        <v>90</v>
      </c>
      <c r="E56" s="29">
        <f t="shared" si="2"/>
        <v>160</v>
      </c>
      <c r="F56" s="29">
        <v>61</v>
      </c>
      <c r="G56" s="29">
        <f t="shared" si="22"/>
        <v>21.96</v>
      </c>
      <c r="H56" s="29">
        <f t="shared" si="23"/>
        <v>39.04</v>
      </c>
      <c r="I56" s="29">
        <v>63</v>
      </c>
      <c r="J56" s="29">
        <f t="shared" si="24"/>
        <v>22.68</v>
      </c>
      <c r="K56" s="29">
        <f t="shared" si="25"/>
        <v>40.32</v>
      </c>
      <c r="L56" s="29">
        <v>63</v>
      </c>
      <c r="M56" s="29">
        <f t="shared" si="26"/>
        <v>22.68</v>
      </c>
      <c r="N56" s="29">
        <f t="shared" si="27"/>
        <v>40.32</v>
      </c>
      <c r="O56" s="29">
        <v>63</v>
      </c>
      <c r="P56" s="29">
        <f t="shared" si="28"/>
        <v>22.68</v>
      </c>
      <c r="Q56" s="29">
        <f t="shared" si="29"/>
        <v>40.32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9.5" customHeight="1">
      <c r="A57" s="14"/>
      <c r="B57" s="7" t="s">
        <v>29</v>
      </c>
      <c r="C57" s="3">
        <v>676</v>
      </c>
      <c r="D57" s="29">
        <f t="shared" si="1"/>
        <v>243.35999999999999</v>
      </c>
      <c r="E57" s="29">
        <f t="shared" si="2"/>
        <v>432.64</v>
      </c>
      <c r="F57" s="29">
        <v>169</v>
      </c>
      <c r="G57" s="29">
        <f t="shared" si="22"/>
        <v>60.839999999999996</v>
      </c>
      <c r="H57" s="29">
        <f t="shared" si="23"/>
        <v>108.16</v>
      </c>
      <c r="I57" s="29">
        <v>169</v>
      </c>
      <c r="J57" s="29">
        <f t="shared" si="24"/>
        <v>60.839999999999996</v>
      </c>
      <c r="K57" s="29">
        <f t="shared" si="25"/>
        <v>108.16</v>
      </c>
      <c r="L57" s="29">
        <v>169</v>
      </c>
      <c r="M57" s="29">
        <f t="shared" si="26"/>
        <v>60.839999999999996</v>
      </c>
      <c r="N57" s="29">
        <f t="shared" si="27"/>
        <v>108.16</v>
      </c>
      <c r="O57" s="29">
        <v>169</v>
      </c>
      <c r="P57" s="29">
        <f t="shared" si="28"/>
        <v>60.839999999999996</v>
      </c>
      <c r="Q57" s="29">
        <f t="shared" si="29"/>
        <v>108.16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9.5" customHeight="1">
      <c r="A58" s="14"/>
      <c r="B58" s="7" t="s">
        <v>26</v>
      </c>
      <c r="C58" s="3">
        <v>200</v>
      </c>
      <c r="D58" s="29">
        <f t="shared" si="1"/>
        <v>72</v>
      </c>
      <c r="E58" s="29">
        <f t="shared" si="2"/>
        <v>128</v>
      </c>
      <c r="F58" s="29">
        <v>50</v>
      </c>
      <c r="G58" s="29">
        <f t="shared" si="22"/>
        <v>18</v>
      </c>
      <c r="H58" s="29">
        <f t="shared" si="23"/>
        <v>32</v>
      </c>
      <c r="I58" s="29">
        <v>50</v>
      </c>
      <c r="J58" s="29">
        <f t="shared" si="24"/>
        <v>18</v>
      </c>
      <c r="K58" s="29">
        <f t="shared" si="25"/>
        <v>32</v>
      </c>
      <c r="L58" s="29">
        <v>50</v>
      </c>
      <c r="M58" s="29">
        <f t="shared" si="26"/>
        <v>18</v>
      </c>
      <c r="N58" s="29">
        <f t="shared" si="27"/>
        <v>32</v>
      </c>
      <c r="O58" s="29">
        <v>50</v>
      </c>
      <c r="P58" s="29">
        <f t="shared" si="28"/>
        <v>18</v>
      </c>
      <c r="Q58" s="29">
        <f t="shared" si="29"/>
        <v>32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9.5" customHeight="1">
      <c r="A59" s="14"/>
      <c r="B59" s="7" t="s">
        <v>73</v>
      </c>
      <c r="C59" s="3">
        <v>250</v>
      </c>
      <c r="D59" s="29">
        <f t="shared" si="1"/>
        <v>90</v>
      </c>
      <c r="E59" s="29">
        <f t="shared" si="2"/>
        <v>160</v>
      </c>
      <c r="F59" s="29">
        <v>61</v>
      </c>
      <c r="G59" s="29">
        <f t="shared" si="22"/>
        <v>21.96</v>
      </c>
      <c r="H59" s="29">
        <f t="shared" si="23"/>
        <v>39.04</v>
      </c>
      <c r="I59" s="29">
        <v>63</v>
      </c>
      <c r="J59" s="29">
        <f t="shared" si="24"/>
        <v>22.68</v>
      </c>
      <c r="K59" s="29">
        <f t="shared" si="25"/>
        <v>40.32</v>
      </c>
      <c r="L59" s="29">
        <v>63</v>
      </c>
      <c r="M59" s="29">
        <f t="shared" si="26"/>
        <v>22.68</v>
      </c>
      <c r="N59" s="29">
        <f t="shared" si="27"/>
        <v>40.32</v>
      </c>
      <c r="O59" s="29">
        <v>63</v>
      </c>
      <c r="P59" s="29">
        <f t="shared" si="28"/>
        <v>22.68</v>
      </c>
      <c r="Q59" s="29">
        <f t="shared" si="29"/>
        <v>40.32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9.5" customHeight="1">
      <c r="A60" s="14"/>
      <c r="B60" s="7" t="s">
        <v>16</v>
      </c>
      <c r="C60" s="3">
        <v>200</v>
      </c>
      <c r="D60" s="29">
        <f t="shared" si="1"/>
        <v>72</v>
      </c>
      <c r="E60" s="29">
        <f t="shared" si="2"/>
        <v>128</v>
      </c>
      <c r="F60" s="29">
        <v>50</v>
      </c>
      <c r="G60" s="29">
        <f t="shared" si="22"/>
        <v>18</v>
      </c>
      <c r="H60" s="29">
        <f t="shared" si="23"/>
        <v>32</v>
      </c>
      <c r="I60" s="29">
        <v>50</v>
      </c>
      <c r="J60" s="29">
        <f t="shared" si="24"/>
        <v>18</v>
      </c>
      <c r="K60" s="29">
        <f t="shared" si="25"/>
        <v>32</v>
      </c>
      <c r="L60" s="29">
        <v>50</v>
      </c>
      <c r="M60" s="29">
        <f t="shared" si="26"/>
        <v>18</v>
      </c>
      <c r="N60" s="29">
        <f t="shared" si="27"/>
        <v>32</v>
      </c>
      <c r="O60" s="29">
        <v>50</v>
      </c>
      <c r="P60" s="29">
        <f t="shared" si="28"/>
        <v>18</v>
      </c>
      <c r="Q60" s="29">
        <f t="shared" si="29"/>
        <v>32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9.5" customHeight="1">
      <c r="A61" s="14"/>
      <c r="B61" s="7" t="s">
        <v>27</v>
      </c>
      <c r="C61" s="3">
        <v>380</v>
      </c>
      <c r="D61" s="29">
        <f t="shared" si="1"/>
        <v>136.79999999999998</v>
      </c>
      <c r="E61" s="29">
        <f t="shared" si="2"/>
        <v>243.20000000000002</v>
      </c>
      <c r="F61" s="29">
        <v>95</v>
      </c>
      <c r="G61" s="29">
        <f t="shared" si="22"/>
        <v>34.199999999999996</v>
      </c>
      <c r="H61" s="29">
        <f t="shared" si="23"/>
        <v>60.800000000000004</v>
      </c>
      <c r="I61" s="29">
        <v>95</v>
      </c>
      <c r="J61" s="29">
        <f t="shared" si="24"/>
        <v>34.199999999999996</v>
      </c>
      <c r="K61" s="29">
        <f t="shared" si="25"/>
        <v>60.800000000000004</v>
      </c>
      <c r="L61" s="29">
        <v>95</v>
      </c>
      <c r="M61" s="29">
        <f t="shared" si="26"/>
        <v>34.199999999999996</v>
      </c>
      <c r="N61" s="29">
        <f t="shared" si="27"/>
        <v>60.800000000000004</v>
      </c>
      <c r="O61" s="29">
        <v>95</v>
      </c>
      <c r="P61" s="29">
        <f t="shared" si="28"/>
        <v>34.199999999999996</v>
      </c>
      <c r="Q61" s="29">
        <f t="shared" si="29"/>
        <v>60.800000000000004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27" customHeight="1">
      <c r="A62" s="11">
        <v>5</v>
      </c>
      <c r="B62" s="15" t="s">
        <v>44</v>
      </c>
      <c r="C62" s="28">
        <f aca="true" t="shared" si="30" ref="C62:Q62">C63</f>
        <v>200</v>
      </c>
      <c r="D62" s="28">
        <f t="shared" si="30"/>
        <v>72</v>
      </c>
      <c r="E62" s="28">
        <f t="shared" si="30"/>
        <v>128</v>
      </c>
      <c r="F62" s="28">
        <f t="shared" si="30"/>
        <v>50</v>
      </c>
      <c r="G62" s="28">
        <f t="shared" si="30"/>
        <v>18</v>
      </c>
      <c r="H62" s="28">
        <f t="shared" si="30"/>
        <v>32</v>
      </c>
      <c r="I62" s="28">
        <f t="shared" si="30"/>
        <v>50</v>
      </c>
      <c r="J62" s="28">
        <f t="shared" si="30"/>
        <v>18</v>
      </c>
      <c r="K62" s="28">
        <f t="shared" si="30"/>
        <v>32</v>
      </c>
      <c r="L62" s="28">
        <f t="shared" si="30"/>
        <v>50</v>
      </c>
      <c r="M62" s="28">
        <f t="shared" si="30"/>
        <v>18</v>
      </c>
      <c r="N62" s="28">
        <f t="shared" si="30"/>
        <v>32</v>
      </c>
      <c r="O62" s="28">
        <f t="shared" si="30"/>
        <v>50</v>
      </c>
      <c r="P62" s="28">
        <f t="shared" si="30"/>
        <v>18</v>
      </c>
      <c r="Q62" s="28">
        <f t="shared" si="30"/>
        <v>32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8.75">
      <c r="A63" s="14"/>
      <c r="B63" s="7" t="s">
        <v>10</v>
      </c>
      <c r="C63" s="3">
        <v>200</v>
      </c>
      <c r="D63" s="29">
        <f t="shared" si="1"/>
        <v>72</v>
      </c>
      <c r="E63" s="29">
        <f t="shared" si="2"/>
        <v>128</v>
      </c>
      <c r="F63" s="29">
        <v>50</v>
      </c>
      <c r="G63" s="29">
        <f>F63*36%</f>
        <v>18</v>
      </c>
      <c r="H63" s="29">
        <f>F63-G63</f>
        <v>32</v>
      </c>
      <c r="I63" s="29">
        <v>50</v>
      </c>
      <c r="J63" s="29">
        <f>I63*36%</f>
        <v>18</v>
      </c>
      <c r="K63" s="29">
        <f>I63-J63</f>
        <v>32</v>
      </c>
      <c r="L63" s="29">
        <v>50</v>
      </c>
      <c r="M63" s="29">
        <f>L63*36%</f>
        <v>18</v>
      </c>
      <c r="N63" s="29">
        <f>L63-M63</f>
        <v>32</v>
      </c>
      <c r="O63" s="29">
        <v>50</v>
      </c>
      <c r="P63" s="29">
        <f>O63*36%</f>
        <v>18</v>
      </c>
      <c r="Q63" s="29">
        <f>O63-P63</f>
        <v>32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45.75" customHeight="1">
      <c r="A64" s="11">
        <v>6</v>
      </c>
      <c r="B64" s="15" t="s">
        <v>45</v>
      </c>
      <c r="C64" s="9">
        <f>SUM(C65:C70)</f>
        <v>1387</v>
      </c>
      <c r="D64" s="30">
        <f>SUM(D65:D70)</f>
        <v>499.32</v>
      </c>
      <c r="E64" s="30">
        <f>SUM(E65:E70)</f>
        <v>887.6800000000001</v>
      </c>
      <c r="F64" s="28">
        <f aca="true" t="shared" si="31" ref="F64:Q64">F65+F66+F67+F68+F69+F70</f>
        <v>341</v>
      </c>
      <c r="G64" s="28">
        <f t="shared" si="31"/>
        <v>122.75999999999999</v>
      </c>
      <c r="H64" s="28">
        <f t="shared" si="31"/>
        <v>218.23999999999998</v>
      </c>
      <c r="I64" s="28">
        <f t="shared" si="31"/>
        <v>348</v>
      </c>
      <c r="J64" s="28">
        <f t="shared" si="31"/>
        <v>125.28</v>
      </c>
      <c r="K64" s="28">
        <f t="shared" si="31"/>
        <v>222.72</v>
      </c>
      <c r="L64" s="28">
        <f t="shared" si="31"/>
        <v>349</v>
      </c>
      <c r="M64" s="28">
        <f t="shared" si="31"/>
        <v>125.63999999999999</v>
      </c>
      <c r="N64" s="28">
        <f t="shared" si="31"/>
        <v>223.35999999999999</v>
      </c>
      <c r="O64" s="28">
        <f t="shared" si="31"/>
        <v>349</v>
      </c>
      <c r="P64" s="28">
        <f t="shared" si="31"/>
        <v>125.63999999999999</v>
      </c>
      <c r="Q64" s="28">
        <f t="shared" si="31"/>
        <v>223.35999999999999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9.5" customHeight="1">
      <c r="A65" s="14"/>
      <c r="B65" s="7" t="s">
        <v>10</v>
      </c>
      <c r="C65" s="3">
        <v>434</v>
      </c>
      <c r="D65" s="29">
        <f t="shared" si="1"/>
        <v>156.23999999999998</v>
      </c>
      <c r="E65" s="29">
        <f t="shared" si="2"/>
        <v>277.76</v>
      </c>
      <c r="F65" s="29">
        <v>108</v>
      </c>
      <c r="G65" s="29">
        <f aca="true" t="shared" si="32" ref="G65:G70">F65*36%</f>
        <v>38.879999999999995</v>
      </c>
      <c r="H65" s="29">
        <f aca="true" t="shared" si="33" ref="H65:H70">F65-G65</f>
        <v>69.12</v>
      </c>
      <c r="I65" s="29">
        <v>108</v>
      </c>
      <c r="J65" s="29">
        <f aca="true" t="shared" si="34" ref="J65:J70">I65*36%</f>
        <v>38.879999999999995</v>
      </c>
      <c r="K65" s="29">
        <f aca="true" t="shared" si="35" ref="K65:K70">I65-J65</f>
        <v>69.12</v>
      </c>
      <c r="L65" s="29">
        <v>109</v>
      </c>
      <c r="M65" s="29">
        <f aca="true" t="shared" si="36" ref="M65:M70">L65*36%</f>
        <v>39.24</v>
      </c>
      <c r="N65" s="29">
        <f aca="true" t="shared" si="37" ref="N65:N70">L65-M65</f>
        <v>69.75999999999999</v>
      </c>
      <c r="O65" s="29">
        <v>109</v>
      </c>
      <c r="P65" s="29">
        <f aca="true" t="shared" si="38" ref="P65:P70">O65*36%</f>
        <v>39.24</v>
      </c>
      <c r="Q65" s="29">
        <f aca="true" t="shared" si="39" ref="Q65:Q70">O65-P65</f>
        <v>69.75999999999999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9.5" customHeight="1">
      <c r="A66" s="14"/>
      <c r="B66" s="7" t="s">
        <v>29</v>
      </c>
      <c r="C66" s="3">
        <v>450</v>
      </c>
      <c r="D66" s="29">
        <f t="shared" si="1"/>
        <v>162</v>
      </c>
      <c r="E66" s="29">
        <f t="shared" si="2"/>
        <v>288</v>
      </c>
      <c r="F66" s="29">
        <v>111</v>
      </c>
      <c r="G66" s="29">
        <f t="shared" si="32"/>
        <v>39.96</v>
      </c>
      <c r="H66" s="29">
        <f t="shared" si="33"/>
        <v>71.03999999999999</v>
      </c>
      <c r="I66" s="29">
        <v>113</v>
      </c>
      <c r="J66" s="29">
        <f t="shared" si="34"/>
        <v>40.68</v>
      </c>
      <c r="K66" s="29">
        <f t="shared" si="35"/>
        <v>72.32</v>
      </c>
      <c r="L66" s="29">
        <v>113</v>
      </c>
      <c r="M66" s="29">
        <f t="shared" si="36"/>
        <v>40.68</v>
      </c>
      <c r="N66" s="29">
        <f t="shared" si="37"/>
        <v>72.32</v>
      </c>
      <c r="O66" s="29">
        <v>113</v>
      </c>
      <c r="P66" s="29">
        <f t="shared" si="38"/>
        <v>40.68</v>
      </c>
      <c r="Q66" s="29">
        <f t="shared" si="39"/>
        <v>72.32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9.5" customHeight="1">
      <c r="A67" s="14"/>
      <c r="B67" s="7" t="s">
        <v>26</v>
      </c>
      <c r="C67" s="3">
        <v>41</v>
      </c>
      <c r="D67" s="29">
        <f t="shared" si="1"/>
        <v>14.76</v>
      </c>
      <c r="E67" s="29">
        <f t="shared" si="2"/>
        <v>26.240000000000002</v>
      </c>
      <c r="F67" s="29">
        <v>11</v>
      </c>
      <c r="G67" s="29">
        <f t="shared" si="32"/>
        <v>3.96</v>
      </c>
      <c r="H67" s="29">
        <f t="shared" si="33"/>
        <v>7.04</v>
      </c>
      <c r="I67" s="29">
        <v>10</v>
      </c>
      <c r="J67" s="29">
        <f t="shared" si="34"/>
        <v>3.5999999999999996</v>
      </c>
      <c r="K67" s="29">
        <f t="shared" si="35"/>
        <v>6.4</v>
      </c>
      <c r="L67" s="29">
        <v>10</v>
      </c>
      <c r="M67" s="29">
        <f t="shared" si="36"/>
        <v>3.5999999999999996</v>
      </c>
      <c r="N67" s="29">
        <f t="shared" si="37"/>
        <v>6.4</v>
      </c>
      <c r="O67" s="29">
        <v>10</v>
      </c>
      <c r="P67" s="29">
        <f t="shared" si="38"/>
        <v>3.5999999999999996</v>
      </c>
      <c r="Q67" s="29">
        <f t="shared" si="39"/>
        <v>6.4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9.5" customHeight="1">
      <c r="A68" s="14"/>
      <c r="B68" s="7" t="s">
        <v>25</v>
      </c>
      <c r="C68" s="3">
        <v>130</v>
      </c>
      <c r="D68" s="29">
        <f t="shared" si="1"/>
        <v>46.8</v>
      </c>
      <c r="E68" s="29">
        <f t="shared" si="2"/>
        <v>83.2</v>
      </c>
      <c r="F68" s="29">
        <v>31</v>
      </c>
      <c r="G68" s="29">
        <f t="shared" si="32"/>
        <v>11.16</v>
      </c>
      <c r="H68" s="29">
        <f t="shared" si="33"/>
        <v>19.84</v>
      </c>
      <c r="I68" s="29">
        <v>33</v>
      </c>
      <c r="J68" s="29">
        <f t="shared" si="34"/>
        <v>11.879999999999999</v>
      </c>
      <c r="K68" s="29">
        <f t="shared" si="35"/>
        <v>21.12</v>
      </c>
      <c r="L68" s="29">
        <v>33</v>
      </c>
      <c r="M68" s="29">
        <f t="shared" si="36"/>
        <v>11.879999999999999</v>
      </c>
      <c r="N68" s="29">
        <f t="shared" si="37"/>
        <v>21.12</v>
      </c>
      <c r="O68" s="29">
        <v>33</v>
      </c>
      <c r="P68" s="29">
        <f t="shared" si="38"/>
        <v>11.879999999999999</v>
      </c>
      <c r="Q68" s="29">
        <f t="shared" si="39"/>
        <v>21.12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9.5" customHeight="1">
      <c r="A69" s="14"/>
      <c r="B69" s="7" t="s">
        <v>73</v>
      </c>
      <c r="C69" s="3">
        <v>82</v>
      </c>
      <c r="D69" s="29">
        <f t="shared" si="1"/>
        <v>29.52</v>
      </c>
      <c r="E69" s="29">
        <f t="shared" si="2"/>
        <v>52.480000000000004</v>
      </c>
      <c r="F69" s="29">
        <v>19</v>
      </c>
      <c r="G69" s="29">
        <f t="shared" si="32"/>
        <v>6.84</v>
      </c>
      <c r="H69" s="29">
        <f t="shared" si="33"/>
        <v>12.16</v>
      </c>
      <c r="I69" s="29">
        <v>21</v>
      </c>
      <c r="J69" s="29">
        <f t="shared" si="34"/>
        <v>7.56</v>
      </c>
      <c r="K69" s="29">
        <f t="shared" si="35"/>
        <v>13.440000000000001</v>
      </c>
      <c r="L69" s="29">
        <v>21</v>
      </c>
      <c r="M69" s="29">
        <f t="shared" si="36"/>
        <v>7.56</v>
      </c>
      <c r="N69" s="29">
        <f t="shared" si="37"/>
        <v>13.440000000000001</v>
      </c>
      <c r="O69" s="29">
        <v>21</v>
      </c>
      <c r="P69" s="29">
        <f t="shared" si="38"/>
        <v>7.56</v>
      </c>
      <c r="Q69" s="29">
        <f t="shared" si="39"/>
        <v>13.440000000000001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9.5" customHeight="1">
      <c r="A70" s="13"/>
      <c r="B70" s="7" t="s">
        <v>27</v>
      </c>
      <c r="C70" s="3">
        <v>250</v>
      </c>
      <c r="D70" s="29">
        <f t="shared" si="1"/>
        <v>90</v>
      </c>
      <c r="E70" s="29">
        <f t="shared" si="2"/>
        <v>160</v>
      </c>
      <c r="F70" s="29">
        <v>61</v>
      </c>
      <c r="G70" s="29">
        <f t="shared" si="32"/>
        <v>21.96</v>
      </c>
      <c r="H70" s="29">
        <f t="shared" si="33"/>
        <v>39.04</v>
      </c>
      <c r="I70" s="29">
        <v>63</v>
      </c>
      <c r="J70" s="29">
        <f t="shared" si="34"/>
        <v>22.68</v>
      </c>
      <c r="K70" s="29">
        <f t="shared" si="35"/>
        <v>40.32</v>
      </c>
      <c r="L70" s="29">
        <v>63</v>
      </c>
      <c r="M70" s="29">
        <f t="shared" si="36"/>
        <v>22.68</v>
      </c>
      <c r="N70" s="29">
        <f t="shared" si="37"/>
        <v>40.32</v>
      </c>
      <c r="O70" s="29">
        <v>63</v>
      </c>
      <c r="P70" s="29">
        <f t="shared" si="38"/>
        <v>22.68</v>
      </c>
      <c r="Q70" s="29">
        <f t="shared" si="39"/>
        <v>40.32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45.75" customHeight="1">
      <c r="A71" s="14">
        <v>7</v>
      </c>
      <c r="B71" s="10" t="s">
        <v>46</v>
      </c>
      <c r="C71" s="9">
        <f>SUM(C72:C76)</f>
        <v>1300</v>
      </c>
      <c r="D71" s="30">
        <f>SUM(D72:D76)</f>
        <v>468</v>
      </c>
      <c r="E71" s="30">
        <f>SUM(E72:E76)</f>
        <v>832.0000000000001</v>
      </c>
      <c r="F71" s="28">
        <f aca="true" t="shared" si="40" ref="F71:Q71">F72+F73+F74+F75+F76</f>
        <v>322</v>
      </c>
      <c r="G71" s="28">
        <f t="shared" si="40"/>
        <v>115.91999999999999</v>
      </c>
      <c r="H71" s="28">
        <f t="shared" si="40"/>
        <v>206.07999999999998</v>
      </c>
      <c r="I71" s="28">
        <f t="shared" si="40"/>
        <v>326</v>
      </c>
      <c r="J71" s="28">
        <f t="shared" si="40"/>
        <v>117.35999999999999</v>
      </c>
      <c r="K71" s="28">
        <f t="shared" si="40"/>
        <v>208.64000000000001</v>
      </c>
      <c r="L71" s="28">
        <f t="shared" si="40"/>
        <v>326</v>
      </c>
      <c r="M71" s="28">
        <f t="shared" si="40"/>
        <v>117.35999999999999</v>
      </c>
      <c r="N71" s="28">
        <f t="shared" si="40"/>
        <v>208.64000000000001</v>
      </c>
      <c r="O71" s="28">
        <f t="shared" si="40"/>
        <v>326</v>
      </c>
      <c r="P71" s="28">
        <f t="shared" si="40"/>
        <v>117.35999999999999</v>
      </c>
      <c r="Q71" s="28">
        <f t="shared" si="40"/>
        <v>208.64000000000001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9.5" customHeight="1">
      <c r="A72" s="12"/>
      <c r="B72" s="7" t="s">
        <v>10</v>
      </c>
      <c r="C72" s="3">
        <v>412</v>
      </c>
      <c r="D72" s="29">
        <f t="shared" si="1"/>
        <v>148.32</v>
      </c>
      <c r="E72" s="29">
        <f t="shared" si="2"/>
        <v>263.68</v>
      </c>
      <c r="F72" s="29">
        <v>103</v>
      </c>
      <c r="G72" s="29">
        <f>F72*36%</f>
        <v>37.08</v>
      </c>
      <c r="H72" s="29">
        <f>F72-G72</f>
        <v>65.92</v>
      </c>
      <c r="I72" s="29">
        <v>103</v>
      </c>
      <c r="J72" s="29">
        <f>I72*36%</f>
        <v>37.08</v>
      </c>
      <c r="K72" s="29">
        <f>I72-J72</f>
        <v>65.92</v>
      </c>
      <c r="L72" s="29">
        <v>103</v>
      </c>
      <c r="M72" s="29">
        <f>L72*36%</f>
        <v>37.08</v>
      </c>
      <c r="N72" s="29">
        <f>L72-M72</f>
        <v>65.92</v>
      </c>
      <c r="O72" s="29">
        <v>103</v>
      </c>
      <c r="P72" s="29">
        <f>O72*36%</f>
        <v>37.08</v>
      </c>
      <c r="Q72" s="29">
        <f>O72-P72</f>
        <v>65.92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9.5" customHeight="1">
      <c r="A73" s="14"/>
      <c r="B73" s="7" t="s">
        <v>29</v>
      </c>
      <c r="C73" s="3">
        <v>450</v>
      </c>
      <c r="D73" s="29">
        <f t="shared" si="1"/>
        <v>162</v>
      </c>
      <c r="E73" s="29">
        <f t="shared" si="2"/>
        <v>288</v>
      </c>
      <c r="F73" s="29">
        <v>111</v>
      </c>
      <c r="G73" s="29">
        <f>F73*36%</f>
        <v>39.96</v>
      </c>
      <c r="H73" s="29">
        <f>F73-G73</f>
        <v>71.03999999999999</v>
      </c>
      <c r="I73" s="29">
        <v>113</v>
      </c>
      <c r="J73" s="29">
        <f>I73*36%</f>
        <v>40.68</v>
      </c>
      <c r="K73" s="29">
        <f>I73-J73</f>
        <v>72.32</v>
      </c>
      <c r="L73" s="29">
        <v>113</v>
      </c>
      <c r="M73" s="29">
        <f>L73*36%</f>
        <v>40.68</v>
      </c>
      <c r="N73" s="29">
        <f>L73-M73</f>
        <v>72.32</v>
      </c>
      <c r="O73" s="29">
        <v>113</v>
      </c>
      <c r="P73" s="29">
        <f>O73*36%</f>
        <v>40.68</v>
      </c>
      <c r="Q73" s="29">
        <f>O73-P73</f>
        <v>72.32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9.5" customHeight="1">
      <c r="A74" s="14"/>
      <c r="B74" s="7" t="s">
        <v>25</v>
      </c>
      <c r="C74" s="3">
        <v>100</v>
      </c>
      <c r="D74" s="29">
        <f t="shared" si="1"/>
        <v>36</v>
      </c>
      <c r="E74" s="29">
        <f t="shared" si="2"/>
        <v>64</v>
      </c>
      <c r="F74" s="29">
        <v>25</v>
      </c>
      <c r="G74" s="29">
        <f>F74*36%</f>
        <v>9</v>
      </c>
      <c r="H74" s="29">
        <f>F74-G74</f>
        <v>16</v>
      </c>
      <c r="I74" s="29">
        <v>25</v>
      </c>
      <c r="J74" s="29">
        <f>I74*36%</f>
        <v>9</v>
      </c>
      <c r="K74" s="29">
        <f>I74-J74</f>
        <v>16</v>
      </c>
      <c r="L74" s="29">
        <v>25</v>
      </c>
      <c r="M74" s="29">
        <f>L74*36%</f>
        <v>9</v>
      </c>
      <c r="N74" s="29">
        <f>L74-M74</f>
        <v>16</v>
      </c>
      <c r="O74" s="29">
        <v>25</v>
      </c>
      <c r="P74" s="29">
        <f>O74*36%</f>
        <v>9</v>
      </c>
      <c r="Q74" s="29">
        <f>O74-P74</f>
        <v>16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9.5" customHeight="1">
      <c r="A75" s="14"/>
      <c r="B75" s="7" t="s">
        <v>73</v>
      </c>
      <c r="C75" s="3">
        <v>80</v>
      </c>
      <c r="D75" s="29">
        <f t="shared" si="1"/>
        <v>28.799999999999997</v>
      </c>
      <c r="E75" s="29">
        <f t="shared" si="2"/>
        <v>51.2</v>
      </c>
      <c r="F75" s="29">
        <v>20</v>
      </c>
      <c r="G75" s="29">
        <f>F75*36%</f>
        <v>7.199999999999999</v>
      </c>
      <c r="H75" s="29">
        <f>F75-G75</f>
        <v>12.8</v>
      </c>
      <c r="I75" s="29">
        <v>20</v>
      </c>
      <c r="J75" s="29">
        <f>I75*36%</f>
        <v>7.199999999999999</v>
      </c>
      <c r="K75" s="29">
        <f>I75-J75</f>
        <v>12.8</v>
      </c>
      <c r="L75" s="29">
        <v>20</v>
      </c>
      <c r="M75" s="29">
        <f>L75*36%</f>
        <v>7.199999999999999</v>
      </c>
      <c r="N75" s="29">
        <f>L75-M75</f>
        <v>12.8</v>
      </c>
      <c r="O75" s="29">
        <v>20</v>
      </c>
      <c r="P75" s="29">
        <f>O75*36%</f>
        <v>7.199999999999999</v>
      </c>
      <c r="Q75" s="29">
        <f>O75-P75</f>
        <v>12.8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9.5" customHeight="1">
      <c r="A76" s="13"/>
      <c r="B76" s="7" t="s">
        <v>27</v>
      </c>
      <c r="C76" s="3">
        <v>258</v>
      </c>
      <c r="D76" s="29">
        <f t="shared" si="1"/>
        <v>92.88</v>
      </c>
      <c r="E76" s="29">
        <f t="shared" si="2"/>
        <v>165.12</v>
      </c>
      <c r="F76" s="29">
        <v>63</v>
      </c>
      <c r="G76" s="29">
        <f>F76*36%</f>
        <v>22.68</v>
      </c>
      <c r="H76" s="29">
        <f>F76-G76</f>
        <v>40.32</v>
      </c>
      <c r="I76" s="29">
        <v>65</v>
      </c>
      <c r="J76" s="29">
        <f>I76*36%</f>
        <v>23.4</v>
      </c>
      <c r="K76" s="29">
        <f>I76-J76</f>
        <v>41.6</v>
      </c>
      <c r="L76" s="29">
        <v>65</v>
      </c>
      <c r="M76" s="29">
        <f>L76*36%</f>
        <v>23.4</v>
      </c>
      <c r="N76" s="29">
        <f>L76-M76</f>
        <v>41.6</v>
      </c>
      <c r="O76" s="29">
        <v>65</v>
      </c>
      <c r="P76" s="29">
        <f>O76*36%</f>
        <v>23.4</v>
      </c>
      <c r="Q76" s="29">
        <f>O76-P76</f>
        <v>41.6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45.75" customHeight="1">
      <c r="A77" s="14">
        <v>8</v>
      </c>
      <c r="B77" s="10" t="s">
        <v>47</v>
      </c>
      <c r="C77" s="9">
        <f>SUM(C78:C80)</f>
        <v>800</v>
      </c>
      <c r="D77" s="30">
        <f>SUM(D78:D80)</f>
        <v>288</v>
      </c>
      <c r="E77" s="30">
        <f>SUM(E78:E80)</f>
        <v>512</v>
      </c>
      <c r="F77" s="28">
        <f aca="true" t="shared" si="41" ref="F77:Q77">F78+F79+F80</f>
        <v>197</v>
      </c>
      <c r="G77" s="28">
        <f t="shared" si="41"/>
        <v>70.92</v>
      </c>
      <c r="H77" s="28">
        <f t="shared" si="41"/>
        <v>126.08</v>
      </c>
      <c r="I77" s="28">
        <f t="shared" si="41"/>
        <v>201</v>
      </c>
      <c r="J77" s="28">
        <f t="shared" si="41"/>
        <v>72.36</v>
      </c>
      <c r="K77" s="28">
        <f t="shared" si="41"/>
        <v>128.64000000000001</v>
      </c>
      <c r="L77" s="28">
        <f t="shared" si="41"/>
        <v>201</v>
      </c>
      <c r="M77" s="28">
        <f t="shared" si="41"/>
        <v>72.36</v>
      </c>
      <c r="N77" s="28">
        <f t="shared" si="41"/>
        <v>128.64000000000001</v>
      </c>
      <c r="O77" s="28">
        <f t="shared" si="41"/>
        <v>201</v>
      </c>
      <c r="P77" s="28">
        <f t="shared" si="41"/>
        <v>72.36</v>
      </c>
      <c r="Q77" s="28">
        <f t="shared" si="41"/>
        <v>128.64000000000001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9.5" customHeight="1">
      <c r="A78" s="12"/>
      <c r="B78" s="7" t="s">
        <v>10</v>
      </c>
      <c r="C78" s="3">
        <v>375</v>
      </c>
      <c r="D78" s="29">
        <f t="shared" si="1"/>
        <v>135</v>
      </c>
      <c r="E78" s="29">
        <f t="shared" si="2"/>
        <v>240</v>
      </c>
      <c r="F78" s="29">
        <v>93</v>
      </c>
      <c r="G78" s="29">
        <f>F78*36%</f>
        <v>33.48</v>
      </c>
      <c r="H78" s="29">
        <f>F78-G78</f>
        <v>59.52</v>
      </c>
      <c r="I78" s="29">
        <v>94</v>
      </c>
      <c r="J78" s="29">
        <f>I78*36%</f>
        <v>33.839999999999996</v>
      </c>
      <c r="K78" s="29">
        <f>I78-J78</f>
        <v>60.160000000000004</v>
      </c>
      <c r="L78" s="29">
        <v>94</v>
      </c>
      <c r="M78" s="29">
        <f>L78*36%</f>
        <v>33.839999999999996</v>
      </c>
      <c r="N78" s="29">
        <f>L78-M78</f>
        <v>60.160000000000004</v>
      </c>
      <c r="O78" s="29">
        <v>94</v>
      </c>
      <c r="P78" s="29">
        <f>O78*36%</f>
        <v>33.839999999999996</v>
      </c>
      <c r="Q78" s="29">
        <f>O78-P78</f>
        <v>60.160000000000004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9.5" customHeight="1">
      <c r="A79" s="14"/>
      <c r="B79" s="7" t="s">
        <v>29</v>
      </c>
      <c r="C79" s="3">
        <v>350</v>
      </c>
      <c r="D79" s="29">
        <f t="shared" si="1"/>
        <v>126</v>
      </c>
      <c r="E79" s="29">
        <f t="shared" si="2"/>
        <v>224</v>
      </c>
      <c r="F79" s="29">
        <v>86</v>
      </c>
      <c r="G79" s="29">
        <f>F79*36%</f>
        <v>30.959999999999997</v>
      </c>
      <c r="H79" s="29">
        <f>F79-G79</f>
        <v>55.040000000000006</v>
      </c>
      <c r="I79" s="29">
        <v>88</v>
      </c>
      <c r="J79" s="29">
        <f>I79*36%</f>
        <v>31.68</v>
      </c>
      <c r="K79" s="29">
        <f>I79-J79</f>
        <v>56.32</v>
      </c>
      <c r="L79" s="29">
        <v>88</v>
      </c>
      <c r="M79" s="29">
        <f>L79*36%</f>
        <v>31.68</v>
      </c>
      <c r="N79" s="29">
        <f>L79-M79</f>
        <v>56.32</v>
      </c>
      <c r="O79" s="29">
        <v>88</v>
      </c>
      <c r="P79" s="29">
        <f>O79*36%</f>
        <v>31.68</v>
      </c>
      <c r="Q79" s="29">
        <f>O79-P79</f>
        <v>56.32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9.5" customHeight="1">
      <c r="A80" s="13"/>
      <c r="B80" s="7" t="s">
        <v>73</v>
      </c>
      <c r="C80" s="3">
        <v>75</v>
      </c>
      <c r="D80" s="29">
        <f aca="true" t="shared" si="42" ref="D80:D144">C80*36%</f>
        <v>27</v>
      </c>
      <c r="E80" s="29">
        <f aca="true" t="shared" si="43" ref="E80:E89">C80-D80</f>
        <v>48</v>
      </c>
      <c r="F80" s="29">
        <v>18</v>
      </c>
      <c r="G80" s="29">
        <f>F80*36%</f>
        <v>6.4799999999999995</v>
      </c>
      <c r="H80" s="29">
        <f>F80-G80</f>
        <v>11.52</v>
      </c>
      <c r="I80" s="29">
        <v>19</v>
      </c>
      <c r="J80" s="29">
        <f>I80*36%</f>
        <v>6.84</v>
      </c>
      <c r="K80" s="29">
        <f>I80-J80</f>
        <v>12.16</v>
      </c>
      <c r="L80" s="29">
        <v>19</v>
      </c>
      <c r="M80" s="29">
        <f>L80*36%</f>
        <v>6.84</v>
      </c>
      <c r="N80" s="29">
        <f>L80-M80</f>
        <v>12.16</v>
      </c>
      <c r="O80" s="29">
        <v>19</v>
      </c>
      <c r="P80" s="29">
        <f>O80*36%</f>
        <v>6.84</v>
      </c>
      <c r="Q80" s="29">
        <f>O80-P80</f>
        <v>12.16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s="74" customFormat="1" ht="24.75" customHeight="1">
      <c r="A81" s="71">
        <v>1</v>
      </c>
      <c r="B81" s="67">
        <v>2</v>
      </c>
      <c r="C81" s="72">
        <v>3</v>
      </c>
      <c r="D81" s="72">
        <v>4</v>
      </c>
      <c r="E81" s="72">
        <v>5</v>
      </c>
      <c r="F81" s="68">
        <v>6</v>
      </c>
      <c r="G81" s="72">
        <v>7</v>
      </c>
      <c r="H81" s="72">
        <v>8</v>
      </c>
      <c r="I81" s="68">
        <v>9</v>
      </c>
      <c r="J81" s="72">
        <v>10</v>
      </c>
      <c r="K81" s="72">
        <v>11</v>
      </c>
      <c r="L81" s="68">
        <v>12</v>
      </c>
      <c r="M81" s="72">
        <v>13</v>
      </c>
      <c r="N81" s="72">
        <v>14</v>
      </c>
      <c r="O81" s="68">
        <v>15</v>
      </c>
      <c r="P81" s="72">
        <v>16</v>
      </c>
      <c r="Q81" s="72">
        <v>17</v>
      </c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</row>
    <row r="82" spans="1:29" ht="49.5" customHeight="1">
      <c r="A82" s="14">
        <v>9</v>
      </c>
      <c r="B82" s="10" t="s">
        <v>48</v>
      </c>
      <c r="C82" s="9">
        <f>SUM(C83:C87)</f>
        <v>1850</v>
      </c>
      <c r="D82" s="30">
        <f aca="true" t="shared" si="44" ref="D82:Q82">SUM(D83:D87)</f>
        <v>666</v>
      </c>
      <c r="E82" s="30">
        <f t="shared" si="44"/>
        <v>1184</v>
      </c>
      <c r="F82" s="30">
        <f t="shared" si="44"/>
        <v>462</v>
      </c>
      <c r="G82" s="30">
        <f t="shared" si="44"/>
        <v>166.32</v>
      </c>
      <c r="H82" s="30">
        <f t="shared" si="44"/>
        <v>295.68</v>
      </c>
      <c r="I82" s="30">
        <f t="shared" si="44"/>
        <v>462</v>
      </c>
      <c r="J82" s="30">
        <f t="shared" si="44"/>
        <v>166.32</v>
      </c>
      <c r="K82" s="30">
        <f t="shared" si="44"/>
        <v>295.68</v>
      </c>
      <c r="L82" s="30">
        <f t="shared" si="44"/>
        <v>463</v>
      </c>
      <c r="M82" s="30">
        <f t="shared" si="44"/>
        <v>166.68</v>
      </c>
      <c r="N82" s="30">
        <f t="shared" si="44"/>
        <v>296.32000000000005</v>
      </c>
      <c r="O82" s="30">
        <f t="shared" si="44"/>
        <v>463</v>
      </c>
      <c r="P82" s="30">
        <f t="shared" si="44"/>
        <v>166.68</v>
      </c>
      <c r="Q82" s="30">
        <f t="shared" si="44"/>
        <v>296.32000000000005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9.5" customHeight="1">
      <c r="A83" s="12"/>
      <c r="B83" s="7" t="s">
        <v>10</v>
      </c>
      <c r="C83" s="3">
        <v>694</v>
      </c>
      <c r="D83" s="29">
        <f t="shared" si="42"/>
        <v>249.84</v>
      </c>
      <c r="E83" s="29">
        <f t="shared" si="43"/>
        <v>444.15999999999997</v>
      </c>
      <c r="F83" s="29">
        <v>173</v>
      </c>
      <c r="G83" s="29">
        <f>F83*36%</f>
        <v>62.28</v>
      </c>
      <c r="H83" s="29">
        <f>F83-G83</f>
        <v>110.72</v>
      </c>
      <c r="I83" s="29">
        <v>173</v>
      </c>
      <c r="J83" s="29">
        <f>I83*36%</f>
        <v>62.28</v>
      </c>
      <c r="K83" s="29">
        <f>I83-J83</f>
        <v>110.72</v>
      </c>
      <c r="L83" s="29">
        <v>174</v>
      </c>
      <c r="M83" s="29">
        <f>L83*36%</f>
        <v>62.64</v>
      </c>
      <c r="N83" s="29">
        <f>L83-M83</f>
        <v>111.36</v>
      </c>
      <c r="O83" s="29">
        <v>174</v>
      </c>
      <c r="P83" s="29">
        <f>O83*36%</f>
        <v>62.64</v>
      </c>
      <c r="Q83" s="29">
        <f>O83-P83</f>
        <v>111.36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9.5" customHeight="1">
      <c r="A84" s="14"/>
      <c r="B84" s="7" t="s">
        <v>29</v>
      </c>
      <c r="C84" s="3">
        <v>400</v>
      </c>
      <c r="D84" s="29">
        <f t="shared" si="42"/>
        <v>144</v>
      </c>
      <c r="E84" s="29">
        <f t="shared" si="43"/>
        <v>256</v>
      </c>
      <c r="F84" s="29">
        <v>100</v>
      </c>
      <c r="G84" s="29">
        <f>F84*36%</f>
        <v>36</v>
      </c>
      <c r="H84" s="29">
        <f>F84-G84</f>
        <v>64</v>
      </c>
      <c r="I84" s="29">
        <v>100</v>
      </c>
      <c r="J84" s="29">
        <f>I84*36%</f>
        <v>36</v>
      </c>
      <c r="K84" s="29">
        <f>I84-J84</f>
        <v>64</v>
      </c>
      <c r="L84" s="29">
        <v>100</v>
      </c>
      <c r="M84" s="29">
        <f>L84*36%</f>
        <v>36</v>
      </c>
      <c r="N84" s="29">
        <f>L84-M84</f>
        <v>64</v>
      </c>
      <c r="O84" s="29">
        <v>100</v>
      </c>
      <c r="P84" s="29">
        <f>O84*36%</f>
        <v>36</v>
      </c>
      <c r="Q84" s="29">
        <f>O84-P84</f>
        <v>64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9.5" customHeight="1">
      <c r="A85" s="14"/>
      <c r="B85" s="7" t="s">
        <v>73</v>
      </c>
      <c r="C85" s="8">
        <f>100+156</f>
        <v>256</v>
      </c>
      <c r="D85" s="29">
        <f t="shared" si="42"/>
        <v>92.16</v>
      </c>
      <c r="E85" s="29">
        <f t="shared" si="43"/>
        <v>163.84</v>
      </c>
      <c r="F85" s="29">
        <v>64</v>
      </c>
      <c r="G85" s="29">
        <f>F85*36%</f>
        <v>23.04</v>
      </c>
      <c r="H85" s="29">
        <f>F85-G85</f>
        <v>40.96</v>
      </c>
      <c r="I85" s="29">
        <v>64</v>
      </c>
      <c r="J85" s="29">
        <f>I85*36%</f>
        <v>23.04</v>
      </c>
      <c r="K85" s="29">
        <f>I85-J85</f>
        <v>40.96</v>
      </c>
      <c r="L85" s="29">
        <v>64</v>
      </c>
      <c r="M85" s="29">
        <f>L85*36%</f>
        <v>23.04</v>
      </c>
      <c r="N85" s="29">
        <f>L85-M85</f>
        <v>40.96</v>
      </c>
      <c r="O85" s="29">
        <v>64</v>
      </c>
      <c r="P85" s="29">
        <f>O85*36%</f>
        <v>23.04</v>
      </c>
      <c r="Q85" s="29">
        <f>O85-P85</f>
        <v>40.96</v>
      </c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9.5" customHeight="1">
      <c r="A86" s="14"/>
      <c r="B86" s="7" t="s">
        <v>25</v>
      </c>
      <c r="C86" s="3">
        <v>100</v>
      </c>
      <c r="D86" s="29">
        <f t="shared" si="42"/>
        <v>36</v>
      </c>
      <c r="E86" s="29">
        <f t="shared" si="43"/>
        <v>64</v>
      </c>
      <c r="F86" s="29">
        <v>25</v>
      </c>
      <c r="G86" s="29">
        <f>F86*36%</f>
        <v>9</v>
      </c>
      <c r="H86" s="29">
        <f>F86-G86</f>
        <v>16</v>
      </c>
      <c r="I86" s="29">
        <v>25</v>
      </c>
      <c r="J86" s="29">
        <f>I86*36%</f>
        <v>9</v>
      </c>
      <c r="K86" s="29">
        <f>I86-J86</f>
        <v>16</v>
      </c>
      <c r="L86" s="29">
        <v>25</v>
      </c>
      <c r="M86" s="29">
        <f>L86*36%</f>
        <v>9</v>
      </c>
      <c r="N86" s="29">
        <f>L86-M86</f>
        <v>16</v>
      </c>
      <c r="O86" s="29">
        <v>25</v>
      </c>
      <c r="P86" s="29">
        <f>O86*36%</f>
        <v>9</v>
      </c>
      <c r="Q86" s="29">
        <f>O86-P86</f>
        <v>16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9.5" customHeight="1">
      <c r="A87" s="14"/>
      <c r="B87" s="7" t="s">
        <v>27</v>
      </c>
      <c r="C87" s="3">
        <v>400</v>
      </c>
      <c r="D87" s="29">
        <f t="shared" si="42"/>
        <v>144</v>
      </c>
      <c r="E87" s="29">
        <f t="shared" si="43"/>
        <v>256</v>
      </c>
      <c r="F87" s="29">
        <v>100</v>
      </c>
      <c r="G87" s="29">
        <f>F87*36%</f>
        <v>36</v>
      </c>
      <c r="H87" s="29">
        <f>F87-G87</f>
        <v>64</v>
      </c>
      <c r="I87" s="29">
        <v>100</v>
      </c>
      <c r="J87" s="29">
        <f>I87*36%</f>
        <v>36</v>
      </c>
      <c r="K87" s="29">
        <f>I87-J87</f>
        <v>64</v>
      </c>
      <c r="L87" s="29">
        <v>100</v>
      </c>
      <c r="M87" s="29">
        <f>L87*36%</f>
        <v>36</v>
      </c>
      <c r="N87" s="29">
        <f>L87-M87</f>
        <v>64</v>
      </c>
      <c r="O87" s="29">
        <v>100</v>
      </c>
      <c r="P87" s="29">
        <f>O87*36%</f>
        <v>36</v>
      </c>
      <c r="Q87" s="29">
        <f>O87-P87</f>
        <v>64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49.5" customHeight="1">
      <c r="A88" s="14">
        <v>10</v>
      </c>
      <c r="B88" s="10" t="s">
        <v>49</v>
      </c>
      <c r="C88" s="30">
        <f>SUM(C89)</f>
        <v>280</v>
      </c>
      <c r="D88" s="30">
        <f>SUM(D89)</f>
        <v>100.8</v>
      </c>
      <c r="E88" s="30">
        <f>SUM(E89)</f>
        <v>179.2</v>
      </c>
      <c r="F88" s="28">
        <f aca="true" t="shared" si="45" ref="F88:Q88">F89</f>
        <v>70</v>
      </c>
      <c r="G88" s="28">
        <f t="shared" si="45"/>
        <v>25.2</v>
      </c>
      <c r="H88" s="28">
        <f t="shared" si="45"/>
        <v>44.8</v>
      </c>
      <c r="I88" s="28">
        <f t="shared" si="45"/>
        <v>70</v>
      </c>
      <c r="J88" s="28">
        <f t="shared" si="45"/>
        <v>25.2</v>
      </c>
      <c r="K88" s="28">
        <f t="shared" si="45"/>
        <v>44.8</v>
      </c>
      <c r="L88" s="28">
        <f t="shared" si="45"/>
        <v>70</v>
      </c>
      <c r="M88" s="28">
        <f t="shared" si="45"/>
        <v>25.2</v>
      </c>
      <c r="N88" s="28">
        <f t="shared" si="45"/>
        <v>44.8</v>
      </c>
      <c r="O88" s="28">
        <f t="shared" si="45"/>
        <v>70</v>
      </c>
      <c r="P88" s="28">
        <f t="shared" si="45"/>
        <v>25.2</v>
      </c>
      <c r="Q88" s="28">
        <f t="shared" si="45"/>
        <v>44.8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8.75">
      <c r="A89" s="12"/>
      <c r="B89" s="16" t="s">
        <v>10</v>
      </c>
      <c r="C89" s="8">
        <v>280</v>
      </c>
      <c r="D89" s="29">
        <f t="shared" si="42"/>
        <v>100.8</v>
      </c>
      <c r="E89" s="29">
        <f t="shared" si="43"/>
        <v>179.2</v>
      </c>
      <c r="F89" s="3">
        <v>70</v>
      </c>
      <c r="G89" s="29">
        <f>F89*36%</f>
        <v>25.2</v>
      </c>
      <c r="H89" s="29">
        <f>F89-G89</f>
        <v>44.8</v>
      </c>
      <c r="I89" s="29">
        <v>70</v>
      </c>
      <c r="J89" s="29">
        <f>I89*36%</f>
        <v>25.2</v>
      </c>
      <c r="K89" s="29">
        <f>I89-J89</f>
        <v>44.8</v>
      </c>
      <c r="L89" s="29">
        <v>70</v>
      </c>
      <c r="M89" s="29">
        <f>L89*36%</f>
        <v>25.2</v>
      </c>
      <c r="N89" s="29">
        <f>L89-M89</f>
        <v>44.8</v>
      </c>
      <c r="O89" s="29">
        <v>70</v>
      </c>
      <c r="P89" s="29">
        <f>O89*36%</f>
        <v>25.2</v>
      </c>
      <c r="Q89" s="29">
        <f>O89-P89</f>
        <v>44.8</v>
      </c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52.5" customHeight="1">
      <c r="A90" s="11">
        <v>11</v>
      </c>
      <c r="B90" s="15" t="s">
        <v>50</v>
      </c>
      <c r="C90" s="9">
        <f>SUM(C91:C92)</f>
        <v>322</v>
      </c>
      <c r="D90" s="30">
        <f>SUM(D91:D92)</f>
        <v>115.92</v>
      </c>
      <c r="E90" s="30">
        <f>SUM(E91:E92)</f>
        <v>206.07999999999998</v>
      </c>
      <c r="F90" s="28">
        <f aca="true" t="shared" si="46" ref="F90:Q90">F91+F92</f>
        <v>79</v>
      </c>
      <c r="G90" s="28">
        <f t="shared" si="46"/>
        <v>28.439999999999998</v>
      </c>
      <c r="H90" s="28">
        <f t="shared" si="46"/>
        <v>50.559999999999995</v>
      </c>
      <c r="I90" s="28">
        <f t="shared" si="46"/>
        <v>81</v>
      </c>
      <c r="J90" s="28">
        <f t="shared" si="46"/>
        <v>29.16</v>
      </c>
      <c r="K90" s="28">
        <f t="shared" si="46"/>
        <v>51.839999999999996</v>
      </c>
      <c r="L90" s="28">
        <f t="shared" si="46"/>
        <v>81</v>
      </c>
      <c r="M90" s="28">
        <f t="shared" si="46"/>
        <v>29.16</v>
      </c>
      <c r="N90" s="28">
        <f t="shared" si="46"/>
        <v>51.839999999999996</v>
      </c>
      <c r="O90" s="28">
        <f t="shared" si="46"/>
        <v>81</v>
      </c>
      <c r="P90" s="28">
        <f t="shared" si="46"/>
        <v>29.16</v>
      </c>
      <c r="Q90" s="28">
        <f t="shared" si="46"/>
        <v>51.839999999999996</v>
      </c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9.5" customHeight="1">
      <c r="A91" s="14"/>
      <c r="B91" s="16" t="s">
        <v>10</v>
      </c>
      <c r="C91" s="8">
        <v>280</v>
      </c>
      <c r="D91" s="29">
        <f t="shared" si="42"/>
        <v>100.8</v>
      </c>
      <c r="E91" s="29">
        <f>C91-D91</f>
        <v>179.2</v>
      </c>
      <c r="F91" s="29">
        <v>70</v>
      </c>
      <c r="G91" s="29">
        <f>F91*36%</f>
        <v>25.2</v>
      </c>
      <c r="H91" s="29">
        <f>F91-G91</f>
        <v>44.8</v>
      </c>
      <c r="I91" s="29">
        <v>70</v>
      </c>
      <c r="J91" s="29">
        <f>I91*36%</f>
        <v>25.2</v>
      </c>
      <c r="K91" s="29">
        <f>I91-J91</f>
        <v>44.8</v>
      </c>
      <c r="L91" s="29">
        <v>70</v>
      </c>
      <c r="M91" s="29">
        <f>L91*36%</f>
        <v>25.2</v>
      </c>
      <c r="N91" s="29">
        <f>L91-M91</f>
        <v>44.8</v>
      </c>
      <c r="O91" s="29">
        <v>70</v>
      </c>
      <c r="P91" s="29">
        <f>O91*36%</f>
        <v>25.2</v>
      </c>
      <c r="Q91" s="29">
        <f>O91-P91</f>
        <v>44.8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9.5" customHeight="1">
      <c r="A92" s="13"/>
      <c r="B92" s="16" t="s">
        <v>29</v>
      </c>
      <c r="C92" s="8">
        <v>42</v>
      </c>
      <c r="D92" s="29">
        <f t="shared" si="42"/>
        <v>15.12</v>
      </c>
      <c r="E92" s="29">
        <f>C92-D92</f>
        <v>26.880000000000003</v>
      </c>
      <c r="F92" s="29">
        <v>9</v>
      </c>
      <c r="G92" s="29">
        <f>F92*36%</f>
        <v>3.2399999999999998</v>
      </c>
      <c r="H92" s="29">
        <f>F92-G92</f>
        <v>5.76</v>
      </c>
      <c r="I92" s="29">
        <v>11</v>
      </c>
      <c r="J92" s="29">
        <f>I92*36%</f>
        <v>3.96</v>
      </c>
      <c r="K92" s="29">
        <f>I92-J92</f>
        <v>7.04</v>
      </c>
      <c r="L92" s="29">
        <v>11</v>
      </c>
      <c r="M92" s="29">
        <f>L92*36%</f>
        <v>3.96</v>
      </c>
      <c r="N92" s="29">
        <f>L92-M92</f>
        <v>7.04</v>
      </c>
      <c r="O92" s="29">
        <v>11</v>
      </c>
      <c r="P92" s="29">
        <f>O92*36%</f>
        <v>3.96</v>
      </c>
      <c r="Q92" s="29">
        <f>O92-P92</f>
        <v>7.04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31.5" customHeight="1">
      <c r="A93" s="14">
        <v>12</v>
      </c>
      <c r="B93" s="9" t="s">
        <v>51</v>
      </c>
      <c r="C93" s="9">
        <f>SUM(C94:C97)</f>
        <v>1148</v>
      </c>
      <c r="D93" s="30">
        <f>SUM(D94:D97)</f>
        <v>413.28</v>
      </c>
      <c r="E93" s="30">
        <f>SUM(E94:E97)</f>
        <v>734.72</v>
      </c>
      <c r="F93" s="28">
        <f aca="true" t="shared" si="47" ref="F93:Q93">F94+F95+F96+F97</f>
        <v>287</v>
      </c>
      <c r="G93" s="28">
        <f t="shared" si="47"/>
        <v>103.32</v>
      </c>
      <c r="H93" s="28">
        <f t="shared" si="47"/>
        <v>183.68</v>
      </c>
      <c r="I93" s="28">
        <f t="shared" si="47"/>
        <v>287</v>
      </c>
      <c r="J93" s="28">
        <f t="shared" si="47"/>
        <v>103.32</v>
      </c>
      <c r="K93" s="28">
        <f t="shared" si="47"/>
        <v>183.68</v>
      </c>
      <c r="L93" s="28">
        <f t="shared" si="47"/>
        <v>287</v>
      </c>
      <c r="M93" s="28">
        <f t="shared" si="47"/>
        <v>103.32</v>
      </c>
      <c r="N93" s="28">
        <f t="shared" si="47"/>
        <v>183.68</v>
      </c>
      <c r="O93" s="28">
        <f t="shared" si="47"/>
        <v>287</v>
      </c>
      <c r="P93" s="28">
        <f t="shared" si="47"/>
        <v>103.32</v>
      </c>
      <c r="Q93" s="28">
        <f t="shared" si="47"/>
        <v>183.68</v>
      </c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9.5" customHeight="1">
      <c r="A94" s="12"/>
      <c r="B94" s="16" t="s">
        <v>10</v>
      </c>
      <c r="C94" s="8">
        <v>548</v>
      </c>
      <c r="D94" s="29">
        <f t="shared" si="42"/>
        <v>197.28</v>
      </c>
      <c r="E94" s="29">
        <f>C94-D94</f>
        <v>350.72</v>
      </c>
      <c r="F94" s="29">
        <v>137</v>
      </c>
      <c r="G94" s="29">
        <f>F94*36%</f>
        <v>49.32</v>
      </c>
      <c r="H94" s="29">
        <f>F94-G94</f>
        <v>87.68</v>
      </c>
      <c r="I94" s="29">
        <v>137</v>
      </c>
      <c r="J94" s="29">
        <f>I94*36%</f>
        <v>49.32</v>
      </c>
      <c r="K94" s="29">
        <f>I94-J94</f>
        <v>87.68</v>
      </c>
      <c r="L94" s="29">
        <v>137</v>
      </c>
      <c r="M94" s="29">
        <f>L94*36%</f>
        <v>49.32</v>
      </c>
      <c r="N94" s="29">
        <f>L94-M94</f>
        <v>87.68</v>
      </c>
      <c r="O94" s="29">
        <v>137</v>
      </c>
      <c r="P94" s="29">
        <f>O94*36%</f>
        <v>49.32</v>
      </c>
      <c r="Q94" s="29">
        <f>O94-P94</f>
        <v>87.68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9.5" customHeight="1">
      <c r="A95" s="14"/>
      <c r="B95" s="7" t="s">
        <v>120</v>
      </c>
      <c r="C95" s="8">
        <v>200</v>
      </c>
      <c r="D95" s="29">
        <f t="shared" si="42"/>
        <v>72</v>
      </c>
      <c r="E95" s="29">
        <f>C95-D95</f>
        <v>128</v>
      </c>
      <c r="F95" s="29">
        <v>50</v>
      </c>
      <c r="G95" s="29">
        <f>F95*36%</f>
        <v>18</v>
      </c>
      <c r="H95" s="29">
        <f>F95-G95</f>
        <v>32</v>
      </c>
      <c r="I95" s="29">
        <v>50</v>
      </c>
      <c r="J95" s="29">
        <f>I95*36%</f>
        <v>18</v>
      </c>
      <c r="K95" s="29">
        <f>I95-J95</f>
        <v>32</v>
      </c>
      <c r="L95" s="29">
        <v>50</v>
      </c>
      <c r="M95" s="29">
        <f>L95*36%</f>
        <v>18</v>
      </c>
      <c r="N95" s="29">
        <f>L95-M95</f>
        <v>32</v>
      </c>
      <c r="O95" s="29">
        <v>50</v>
      </c>
      <c r="P95" s="29">
        <f>O95*36%</f>
        <v>18</v>
      </c>
      <c r="Q95" s="29">
        <f>O95-P95</f>
        <v>32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9.5" customHeight="1">
      <c r="A96" s="14"/>
      <c r="B96" s="16" t="s">
        <v>27</v>
      </c>
      <c r="C96" s="8">
        <v>300</v>
      </c>
      <c r="D96" s="29">
        <f t="shared" si="42"/>
        <v>108</v>
      </c>
      <c r="E96" s="29">
        <f>C96-D96</f>
        <v>192</v>
      </c>
      <c r="F96" s="29">
        <v>75</v>
      </c>
      <c r="G96" s="29">
        <f>F96*36%</f>
        <v>27</v>
      </c>
      <c r="H96" s="29">
        <f>F96-G96</f>
        <v>48</v>
      </c>
      <c r="I96" s="29">
        <v>75</v>
      </c>
      <c r="J96" s="29">
        <f>I96*36%</f>
        <v>27</v>
      </c>
      <c r="K96" s="29">
        <f>I96-J96</f>
        <v>48</v>
      </c>
      <c r="L96" s="29">
        <v>75</v>
      </c>
      <c r="M96" s="29">
        <f>L96*36%</f>
        <v>27</v>
      </c>
      <c r="N96" s="29">
        <f>L96-M96</f>
        <v>48</v>
      </c>
      <c r="O96" s="29">
        <v>75</v>
      </c>
      <c r="P96" s="29">
        <f>O96*36%</f>
        <v>27</v>
      </c>
      <c r="Q96" s="29">
        <f>O96-P96</f>
        <v>48</v>
      </c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9.5" customHeight="1">
      <c r="A97" s="13"/>
      <c r="B97" s="7" t="s">
        <v>73</v>
      </c>
      <c r="C97" s="8">
        <v>100</v>
      </c>
      <c r="D97" s="29">
        <f t="shared" si="42"/>
        <v>36</v>
      </c>
      <c r="E97" s="29">
        <f>C97-D97</f>
        <v>64</v>
      </c>
      <c r="F97" s="29">
        <v>25</v>
      </c>
      <c r="G97" s="29">
        <f>F97*36%</f>
        <v>9</v>
      </c>
      <c r="H97" s="29">
        <f>F97-G97</f>
        <v>16</v>
      </c>
      <c r="I97" s="29">
        <v>25</v>
      </c>
      <c r="J97" s="29">
        <f>I97*36%</f>
        <v>9</v>
      </c>
      <c r="K97" s="29">
        <f>I97-J97</f>
        <v>16</v>
      </c>
      <c r="L97" s="29">
        <v>25</v>
      </c>
      <c r="M97" s="29">
        <f>L97*36%</f>
        <v>9</v>
      </c>
      <c r="N97" s="29">
        <f>L97-M97</f>
        <v>16</v>
      </c>
      <c r="O97" s="29">
        <v>25</v>
      </c>
      <c r="P97" s="29">
        <f>O97*36%</f>
        <v>9</v>
      </c>
      <c r="Q97" s="29">
        <f>O97-P97</f>
        <v>16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48.75" customHeight="1">
      <c r="A98" s="14">
        <v>13</v>
      </c>
      <c r="B98" s="10" t="s">
        <v>52</v>
      </c>
      <c r="C98" s="9">
        <f>SUM(C99:C105)</f>
        <v>2596</v>
      </c>
      <c r="D98" s="30">
        <f>SUM(D99:D105)</f>
        <v>934.56</v>
      </c>
      <c r="E98" s="30">
        <f>SUM(E99:E105)</f>
        <v>1661.44</v>
      </c>
      <c r="F98" s="28">
        <f aca="true" t="shared" si="48" ref="F98:Q98">F99+F100+F101+F102+F103+F104+F105</f>
        <v>647</v>
      </c>
      <c r="G98" s="28">
        <f t="shared" si="48"/>
        <v>232.92</v>
      </c>
      <c r="H98" s="28">
        <f t="shared" si="48"/>
        <v>414.08</v>
      </c>
      <c r="I98" s="28">
        <f t="shared" si="48"/>
        <v>650</v>
      </c>
      <c r="J98" s="28">
        <f t="shared" si="48"/>
        <v>234</v>
      </c>
      <c r="K98" s="28">
        <f t="shared" si="48"/>
        <v>416</v>
      </c>
      <c r="L98" s="28">
        <f t="shared" si="48"/>
        <v>650</v>
      </c>
      <c r="M98" s="28">
        <f t="shared" si="48"/>
        <v>234</v>
      </c>
      <c r="N98" s="28">
        <f t="shared" si="48"/>
        <v>416</v>
      </c>
      <c r="O98" s="28">
        <f t="shared" si="48"/>
        <v>649</v>
      </c>
      <c r="P98" s="28">
        <f t="shared" si="48"/>
        <v>233.64</v>
      </c>
      <c r="Q98" s="28">
        <f t="shared" si="48"/>
        <v>415.36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9.5" customHeight="1">
      <c r="A99" s="12"/>
      <c r="B99" s="16" t="s">
        <v>10</v>
      </c>
      <c r="C99" s="8">
        <v>1100</v>
      </c>
      <c r="D99" s="29">
        <f t="shared" si="42"/>
        <v>396</v>
      </c>
      <c r="E99" s="29">
        <f>C99-D99</f>
        <v>704</v>
      </c>
      <c r="F99" s="29">
        <v>275</v>
      </c>
      <c r="G99" s="29">
        <f>F99*36%</f>
        <v>99</v>
      </c>
      <c r="H99" s="29">
        <f>F99-G99</f>
        <v>176</v>
      </c>
      <c r="I99" s="29">
        <v>275</v>
      </c>
      <c r="J99" s="29">
        <f>I99*36%</f>
        <v>99</v>
      </c>
      <c r="K99" s="29">
        <f>I99-J99</f>
        <v>176</v>
      </c>
      <c r="L99" s="29">
        <v>275</v>
      </c>
      <c r="M99" s="29">
        <f>L99*36%</f>
        <v>99</v>
      </c>
      <c r="N99" s="29">
        <f>L99-M99</f>
        <v>176</v>
      </c>
      <c r="O99" s="29">
        <v>275</v>
      </c>
      <c r="P99" s="29">
        <f>O99*36%</f>
        <v>99</v>
      </c>
      <c r="Q99" s="29">
        <f>O99-P99</f>
        <v>176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9.5" customHeight="1">
      <c r="A100" s="14"/>
      <c r="B100" s="16" t="s">
        <v>29</v>
      </c>
      <c r="C100" s="8">
        <v>567</v>
      </c>
      <c r="D100" s="29">
        <f t="shared" si="42"/>
        <v>204.12</v>
      </c>
      <c r="E100" s="29">
        <f aca="true" t="shared" si="49" ref="E100:E105">C100-D100</f>
        <v>362.88</v>
      </c>
      <c r="F100" s="29">
        <v>142</v>
      </c>
      <c r="G100" s="29">
        <f aca="true" t="shared" si="50" ref="G100:G105">F100*36%</f>
        <v>51.12</v>
      </c>
      <c r="H100" s="29">
        <f aca="true" t="shared" si="51" ref="H100:H105">F100-G100</f>
        <v>90.88</v>
      </c>
      <c r="I100" s="29">
        <v>142</v>
      </c>
      <c r="J100" s="29">
        <f aca="true" t="shared" si="52" ref="J100:J105">I100*36%</f>
        <v>51.12</v>
      </c>
      <c r="K100" s="29">
        <f aca="true" t="shared" si="53" ref="K100:K105">I100-J100</f>
        <v>90.88</v>
      </c>
      <c r="L100" s="29">
        <v>142</v>
      </c>
      <c r="M100" s="29">
        <f aca="true" t="shared" si="54" ref="M100:M105">L100*36%</f>
        <v>51.12</v>
      </c>
      <c r="N100" s="29">
        <f aca="true" t="shared" si="55" ref="N100:N105">L100-M100</f>
        <v>90.88</v>
      </c>
      <c r="O100" s="29">
        <v>141</v>
      </c>
      <c r="P100" s="29">
        <f aca="true" t="shared" si="56" ref="P100:P105">O100*36%</f>
        <v>50.76</v>
      </c>
      <c r="Q100" s="29">
        <f aca="true" t="shared" si="57" ref="Q100:Q105">O100-P100</f>
        <v>90.24000000000001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9.5" customHeight="1">
      <c r="A101" s="14"/>
      <c r="B101" s="16" t="s">
        <v>27</v>
      </c>
      <c r="C101" s="8">
        <v>343</v>
      </c>
      <c r="D101" s="29">
        <f t="shared" si="42"/>
        <v>123.47999999999999</v>
      </c>
      <c r="E101" s="29">
        <f t="shared" si="49"/>
        <v>219.52</v>
      </c>
      <c r="F101" s="29">
        <v>85</v>
      </c>
      <c r="G101" s="29">
        <f t="shared" si="50"/>
        <v>30.599999999999998</v>
      </c>
      <c r="H101" s="29">
        <f t="shared" si="51"/>
        <v>54.400000000000006</v>
      </c>
      <c r="I101" s="29">
        <v>86</v>
      </c>
      <c r="J101" s="29">
        <f t="shared" si="52"/>
        <v>30.959999999999997</v>
      </c>
      <c r="K101" s="29">
        <f t="shared" si="53"/>
        <v>55.040000000000006</v>
      </c>
      <c r="L101" s="29">
        <v>86</v>
      </c>
      <c r="M101" s="29">
        <f t="shared" si="54"/>
        <v>30.959999999999997</v>
      </c>
      <c r="N101" s="29">
        <f t="shared" si="55"/>
        <v>55.040000000000006</v>
      </c>
      <c r="O101" s="29">
        <v>86</v>
      </c>
      <c r="P101" s="29">
        <f t="shared" si="56"/>
        <v>30.959999999999997</v>
      </c>
      <c r="Q101" s="29">
        <f t="shared" si="57"/>
        <v>55.040000000000006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9.5" customHeight="1">
      <c r="A102" s="14"/>
      <c r="B102" s="7" t="s">
        <v>120</v>
      </c>
      <c r="C102" s="8">
        <v>156</v>
      </c>
      <c r="D102" s="29">
        <f t="shared" si="42"/>
        <v>56.16</v>
      </c>
      <c r="E102" s="29">
        <f t="shared" si="49"/>
        <v>99.84</v>
      </c>
      <c r="F102" s="29">
        <v>39</v>
      </c>
      <c r="G102" s="29">
        <f t="shared" si="50"/>
        <v>14.04</v>
      </c>
      <c r="H102" s="29">
        <f t="shared" si="51"/>
        <v>24.96</v>
      </c>
      <c r="I102" s="29">
        <v>39</v>
      </c>
      <c r="J102" s="29">
        <f t="shared" si="52"/>
        <v>14.04</v>
      </c>
      <c r="K102" s="29">
        <f t="shared" si="53"/>
        <v>24.96</v>
      </c>
      <c r="L102" s="29">
        <v>39</v>
      </c>
      <c r="M102" s="29">
        <f t="shared" si="54"/>
        <v>14.04</v>
      </c>
      <c r="N102" s="29">
        <f t="shared" si="55"/>
        <v>24.96</v>
      </c>
      <c r="O102" s="29">
        <v>39</v>
      </c>
      <c r="P102" s="29">
        <f t="shared" si="56"/>
        <v>14.04</v>
      </c>
      <c r="Q102" s="29">
        <f t="shared" si="57"/>
        <v>24.96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9.5" customHeight="1">
      <c r="A103" s="14"/>
      <c r="B103" s="16" t="s">
        <v>26</v>
      </c>
      <c r="C103" s="8">
        <v>180</v>
      </c>
      <c r="D103" s="29">
        <f t="shared" si="42"/>
        <v>64.8</v>
      </c>
      <c r="E103" s="29">
        <f t="shared" si="49"/>
        <v>115.2</v>
      </c>
      <c r="F103" s="29">
        <v>45</v>
      </c>
      <c r="G103" s="29">
        <f t="shared" si="50"/>
        <v>16.2</v>
      </c>
      <c r="H103" s="29">
        <f t="shared" si="51"/>
        <v>28.8</v>
      </c>
      <c r="I103" s="29">
        <v>45</v>
      </c>
      <c r="J103" s="29">
        <f t="shared" si="52"/>
        <v>16.2</v>
      </c>
      <c r="K103" s="29">
        <f t="shared" si="53"/>
        <v>28.8</v>
      </c>
      <c r="L103" s="29">
        <v>45</v>
      </c>
      <c r="M103" s="29">
        <f t="shared" si="54"/>
        <v>16.2</v>
      </c>
      <c r="N103" s="29">
        <f t="shared" si="55"/>
        <v>28.8</v>
      </c>
      <c r="O103" s="29">
        <v>45</v>
      </c>
      <c r="P103" s="29">
        <f t="shared" si="56"/>
        <v>16.2</v>
      </c>
      <c r="Q103" s="29">
        <f t="shared" si="57"/>
        <v>28.8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9.5" customHeight="1">
      <c r="A104" s="14"/>
      <c r="B104" s="16" t="s">
        <v>25</v>
      </c>
      <c r="C104" s="8">
        <v>100</v>
      </c>
      <c r="D104" s="29">
        <f t="shared" si="42"/>
        <v>36</v>
      </c>
      <c r="E104" s="29">
        <f t="shared" si="49"/>
        <v>64</v>
      </c>
      <c r="F104" s="29">
        <v>25</v>
      </c>
      <c r="G104" s="29">
        <f t="shared" si="50"/>
        <v>9</v>
      </c>
      <c r="H104" s="29">
        <f t="shared" si="51"/>
        <v>16</v>
      </c>
      <c r="I104" s="29">
        <v>25</v>
      </c>
      <c r="J104" s="29">
        <f t="shared" si="52"/>
        <v>9</v>
      </c>
      <c r="K104" s="29">
        <f t="shared" si="53"/>
        <v>16</v>
      </c>
      <c r="L104" s="29">
        <v>25</v>
      </c>
      <c r="M104" s="29">
        <f t="shared" si="54"/>
        <v>9</v>
      </c>
      <c r="N104" s="29">
        <f t="shared" si="55"/>
        <v>16</v>
      </c>
      <c r="O104" s="29">
        <v>25</v>
      </c>
      <c r="P104" s="29">
        <f t="shared" si="56"/>
        <v>9</v>
      </c>
      <c r="Q104" s="29">
        <f t="shared" si="57"/>
        <v>16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9.5" customHeight="1">
      <c r="A105" s="14"/>
      <c r="B105" s="7" t="s">
        <v>73</v>
      </c>
      <c r="C105" s="8">
        <v>150</v>
      </c>
      <c r="D105" s="29">
        <f t="shared" si="42"/>
        <v>54</v>
      </c>
      <c r="E105" s="29">
        <f t="shared" si="49"/>
        <v>96</v>
      </c>
      <c r="F105" s="29">
        <v>36</v>
      </c>
      <c r="G105" s="29">
        <f t="shared" si="50"/>
        <v>12.959999999999999</v>
      </c>
      <c r="H105" s="29">
        <f t="shared" si="51"/>
        <v>23.04</v>
      </c>
      <c r="I105" s="29">
        <v>38</v>
      </c>
      <c r="J105" s="29">
        <f t="shared" si="52"/>
        <v>13.68</v>
      </c>
      <c r="K105" s="29">
        <f t="shared" si="53"/>
        <v>24.32</v>
      </c>
      <c r="L105" s="29">
        <v>38</v>
      </c>
      <c r="M105" s="29">
        <f t="shared" si="54"/>
        <v>13.68</v>
      </c>
      <c r="N105" s="29">
        <f t="shared" si="55"/>
        <v>24.32</v>
      </c>
      <c r="O105" s="29">
        <v>38</v>
      </c>
      <c r="P105" s="29">
        <f t="shared" si="56"/>
        <v>13.68</v>
      </c>
      <c r="Q105" s="29">
        <f t="shared" si="57"/>
        <v>24.32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49.5" customHeight="1">
      <c r="A106" s="11">
        <v>14</v>
      </c>
      <c r="B106" s="15" t="s">
        <v>53</v>
      </c>
      <c r="C106" s="9">
        <f>SUM(C107:C109)</f>
        <v>696</v>
      </c>
      <c r="D106" s="30">
        <f>SUM(D107:D109)</f>
        <v>250.55999999999997</v>
      </c>
      <c r="E106" s="30">
        <f>SUM(E107:E109)</f>
        <v>445.44000000000005</v>
      </c>
      <c r="F106" s="28">
        <f aca="true" t="shared" si="58" ref="F106:Q106">F107+F108+F109</f>
        <v>171</v>
      </c>
      <c r="G106" s="28">
        <f t="shared" si="58"/>
        <v>61.559999999999995</v>
      </c>
      <c r="H106" s="28">
        <f t="shared" si="58"/>
        <v>109.44000000000001</v>
      </c>
      <c r="I106" s="28">
        <f t="shared" si="58"/>
        <v>175</v>
      </c>
      <c r="J106" s="28">
        <f t="shared" si="58"/>
        <v>62.99999999999999</v>
      </c>
      <c r="K106" s="28">
        <f t="shared" si="58"/>
        <v>112</v>
      </c>
      <c r="L106" s="28">
        <f t="shared" si="58"/>
        <v>175</v>
      </c>
      <c r="M106" s="28">
        <f t="shared" si="58"/>
        <v>62.99999999999999</v>
      </c>
      <c r="N106" s="28">
        <f t="shared" si="58"/>
        <v>112</v>
      </c>
      <c r="O106" s="28">
        <f t="shared" si="58"/>
        <v>175</v>
      </c>
      <c r="P106" s="28">
        <f t="shared" si="58"/>
        <v>62.99999999999999</v>
      </c>
      <c r="Q106" s="28">
        <f t="shared" si="58"/>
        <v>112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9.5" customHeight="1">
      <c r="A107" s="14"/>
      <c r="B107" s="16" t="s">
        <v>10</v>
      </c>
      <c r="C107" s="8">
        <v>586</v>
      </c>
      <c r="D107" s="29">
        <f t="shared" si="42"/>
        <v>210.95999999999998</v>
      </c>
      <c r="E107" s="29">
        <f>C107-D107</f>
        <v>375.04</v>
      </c>
      <c r="F107" s="29">
        <v>145</v>
      </c>
      <c r="G107" s="29">
        <f>F107*36%</f>
        <v>52.199999999999996</v>
      </c>
      <c r="H107" s="29">
        <f>F107-G107</f>
        <v>92.80000000000001</v>
      </c>
      <c r="I107" s="29">
        <v>147</v>
      </c>
      <c r="J107" s="29">
        <f>I107*36%</f>
        <v>52.919999999999995</v>
      </c>
      <c r="K107" s="29">
        <f>I107-J107</f>
        <v>94.08000000000001</v>
      </c>
      <c r="L107" s="29">
        <v>147</v>
      </c>
      <c r="M107" s="29">
        <f>L107*36%</f>
        <v>52.919999999999995</v>
      </c>
      <c r="N107" s="29">
        <f>L107-M107</f>
        <v>94.08000000000001</v>
      </c>
      <c r="O107" s="29">
        <v>147</v>
      </c>
      <c r="P107" s="29">
        <f>O107*36%</f>
        <v>52.919999999999995</v>
      </c>
      <c r="Q107" s="29">
        <f>O107-P107</f>
        <v>94.08000000000001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9.5" customHeight="1">
      <c r="A108" s="14"/>
      <c r="B108" s="16" t="s">
        <v>25</v>
      </c>
      <c r="C108" s="8">
        <v>60</v>
      </c>
      <c r="D108" s="29">
        <f t="shared" si="42"/>
        <v>21.599999999999998</v>
      </c>
      <c r="E108" s="29">
        <f>C108-D108</f>
        <v>38.400000000000006</v>
      </c>
      <c r="F108" s="29">
        <v>15</v>
      </c>
      <c r="G108" s="29">
        <f>F108*36%</f>
        <v>5.3999999999999995</v>
      </c>
      <c r="H108" s="29">
        <f>F108-G108</f>
        <v>9.600000000000001</v>
      </c>
      <c r="I108" s="29">
        <v>15</v>
      </c>
      <c r="J108" s="29">
        <f>I108*36%</f>
        <v>5.3999999999999995</v>
      </c>
      <c r="K108" s="29">
        <f>I108-J108</f>
        <v>9.600000000000001</v>
      </c>
      <c r="L108" s="29">
        <v>15</v>
      </c>
      <c r="M108" s="29">
        <f>L108*36%</f>
        <v>5.3999999999999995</v>
      </c>
      <c r="N108" s="29">
        <f>L108-M108</f>
        <v>9.600000000000001</v>
      </c>
      <c r="O108" s="29">
        <v>15</v>
      </c>
      <c r="P108" s="29">
        <f>O108*36%</f>
        <v>5.3999999999999995</v>
      </c>
      <c r="Q108" s="29">
        <f>O108-P108</f>
        <v>9.600000000000001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9.5" customHeight="1">
      <c r="A109" s="14"/>
      <c r="B109" s="7" t="s">
        <v>73</v>
      </c>
      <c r="C109" s="8">
        <v>50</v>
      </c>
      <c r="D109" s="29">
        <f t="shared" si="42"/>
        <v>18</v>
      </c>
      <c r="E109" s="29">
        <f>C109-D109</f>
        <v>32</v>
      </c>
      <c r="F109" s="29">
        <v>11</v>
      </c>
      <c r="G109" s="29">
        <f>F109*36%</f>
        <v>3.96</v>
      </c>
      <c r="H109" s="29">
        <f>F109-G109</f>
        <v>7.04</v>
      </c>
      <c r="I109" s="29">
        <v>13</v>
      </c>
      <c r="J109" s="29">
        <f>I109*36%</f>
        <v>4.68</v>
      </c>
      <c r="K109" s="29">
        <f>I109-J109</f>
        <v>8.32</v>
      </c>
      <c r="L109" s="29">
        <v>13</v>
      </c>
      <c r="M109" s="29">
        <f>L109*36%</f>
        <v>4.68</v>
      </c>
      <c r="N109" s="29">
        <f>L109-M109</f>
        <v>8.32</v>
      </c>
      <c r="O109" s="29">
        <v>13</v>
      </c>
      <c r="P109" s="29">
        <f>O109*36%</f>
        <v>4.68</v>
      </c>
      <c r="Q109" s="29">
        <f>O109-P109</f>
        <v>8.32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51" customHeight="1">
      <c r="A110" s="11">
        <v>15</v>
      </c>
      <c r="B110" s="15" t="s">
        <v>54</v>
      </c>
      <c r="C110" s="9">
        <f>SUM(C111:C116)</f>
        <v>2426</v>
      </c>
      <c r="D110" s="30">
        <f>SUM(D111:D116)</f>
        <v>873.36</v>
      </c>
      <c r="E110" s="30">
        <f>SUM(E111:E116)</f>
        <v>1552.6399999999999</v>
      </c>
      <c r="F110" s="28">
        <f aca="true" t="shared" si="59" ref="F110:Q110">F111+F112+F113+F114+F115+F116</f>
        <v>606</v>
      </c>
      <c r="G110" s="28">
        <f t="shared" si="59"/>
        <v>218.16</v>
      </c>
      <c r="H110" s="28">
        <f t="shared" si="59"/>
        <v>387.84000000000003</v>
      </c>
      <c r="I110" s="28">
        <f t="shared" si="59"/>
        <v>606</v>
      </c>
      <c r="J110" s="28">
        <f t="shared" si="59"/>
        <v>218.16</v>
      </c>
      <c r="K110" s="28">
        <f t="shared" si="59"/>
        <v>387.84000000000003</v>
      </c>
      <c r="L110" s="28">
        <f t="shared" si="59"/>
        <v>607</v>
      </c>
      <c r="M110" s="28">
        <f t="shared" si="59"/>
        <v>218.51999999999998</v>
      </c>
      <c r="N110" s="28">
        <f t="shared" si="59"/>
        <v>388.48</v>
      </c>
      <c r="O110" s="28">
        <f t="shared" si="59"/>
        <v>607</v>
      </c>
      <c r="P110" s="28">
        <f t="shared" si="59"/>
        <v>218.51999999999998</v>
      </c>
      <c r="Q110" s="28">
        <f t="shared" si="59"/>
        <v>388.48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9.5" customHeight="1">
      <c r="A111" s="14"/>
      <c r="B111" s="16" t="s">
        <v>10</v>
      </c>
      <c r="C111" s="8">
        <v>900</v>
      </c>
      <c r="D111" s="29">
        <f t="shared" si="42"/>
        <v>324</v>
      </c>
      <c r="E111" s="29">
        <f aca="true" t="shared" si="60" ref="E111:E116">C111-D111</f>
        <v>576</v>
      </c>
      <c r="F111" s="29">
        <v>225</v>
      </c>
      <c r="G111" s="29">
        <f aca="true" t="shared" si="61" ref="G111:G116">F111*36%</f>
        <v>81</v>
      </c>
      <c r="H111" s="29">
        <f aca="true" t="shared" si="62" ref="H111:H116">F111-G111</f>
        <v>144</v>
      </c>
      <c r="I111" s="29">
        <v>225</v>
      </c>
      <c r="J111" s="29">
        <f aca="true" t="shared" si="63" ref="J111:J116">I111*36%</f>
        <v>81</v>
      </c>
      <c r="K111" s="29">
        <f aca="true" t="shared" si="64" ref="K111:K116">I111-J111</f>
        <v>144</v>
      </c>
      <c r="L111" s="29">
        <v>225</v>
      </c>
      <c r="M111" s="29">
        <f aca="true" t="shared" si="65" ref="M111:M116">L111*36%</f>
        <v>81</v>
      </c>
      <c r="N111" s="29">
        <f aca="true" t="shared" si="66" ref="N111:N116">L111-M111</f>
        <v>144</v>
      </c>
      <c r="O111" s="29">
        <v>225</v>
      </c>
      <c r="P111" s="29">
        <f aca="true" t="shared" si="67" ref="P111:P116">O111*36%</f>
        <v>81</v>
      </c>
      <c r="Q111" s="29">
        <f aca="true" t="shared" si="68" ref="Q111:Q116">O111-P111</f>
        <v>144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9.5" customHeight="1">
      <c r="A112" s="14"/>
      <c r="B112" s="7" t="s">
        <v>120</v>
      </c>
      <c r="C112" s="8">
        <v>200</v>
      </c>
      <c r="D112" s="29">
        <f t="shared" si="42"/>
        <v>72</v>
      </c>
      <c r="E112" s="29">
        <f t="shared" si="60"/>
        <v>128</v>
      </c>
      <c r="F112" s="29">
        <v>50</v>
      </c>
      <c r="G112" s="29">
        <f t="shared" si="61"/>
        <v>18</v>
      </c>
      <c r="H112" s="29">
        <f t="shared" si="62"/>
        <v>32</v>
      </c>
      <c r="I112" s="29">
        <v>50</v>
      </c>
      <c r="J112" s="29">
        <f t="shared" si="63"/>
        <v>18</v>
      </c>
      <c r="K112" s="29">
        <f t="shared" si="64"/>
        <v>32</v>
      </c>
      <c r="L112" s="29">
        <v>50</v>
      </c>
      <c r="M112" s="29">
        <f t="shared" si="65"/>
        <v>18</v>
      </c>
      <c r="N112" s="29">
        <f t="shared" si="66"/>
        <v>32</v>
      </c>
      <c r="O112" s="29">
        <v>50</v>
      </c>
      <c r="P112" s="29">
        <f t="shared" si="67"/>
        <v>18</v>
      </c>
      <c r="Q112" s="29">
        <f t="shared" si="68"/>
        <v>32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9.5" customHeight="1">
      <c r="A113" s="14"/>
      <c r="B113" s="16" t="s">
        <v>29</v>
      </c>
      <c r="C113" s="8">
        <v>526</v>
      </c>
      <c r="D113" s="29">
        <f t="shared" si="42"/>
        <v>189.35999999999999</v>
      </c>
      <c r="E113" s="29">
        <f t="shared" si="60"/>
        <v>336.64</v>
      </c>
      <c r="F113" s="29">
        <v>131</v>
      </c>
      <c r="G113" s="29">
        <f t="shared" si="61"/>
        <v>47.16</v>
      </c>
      <c r="H113" s="29">
        <f t="shared" si="62"/>
        <v>83.84</v>
      </c>
      <c r="I113" s="29">
        <v>131</v>
      </c>
      <c r="J113" s="29">
        <f t="shared" si="63"/>
        <v>47.16</v>
      </c>
      <c r="K113" s="29">
        <f t="shared" si="64"/>
        <v>83.84</v>
      </c>
      <c r="L113" s="29">
        <v>132</v>
      </c>
      <c r="M113" s="29">
        <f t="shared" si="65"/>
        <v>47.519999999999996</v>
      </c>
      <c r="N113" s="29">
        <f t="shared" si="66"/>
        <v>84.48</v>
      </c>
      <c r="O113" s="29">
        <v>132</v>
      </c>
      <c r="P113" s="29">
        <f t="shared" si="67"/>
        <v>47.519999999999996</v>
      </c>
      <c r="Q113" s="29">
        <f t="shared" si="68"/>
        <v>84.48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9.5" customHeight="1">
      <c r="A114" s="14"/>
      <c r="B114" s="16" t="s">
        <v>26</v>
      </c>
      <c r="C114" s="8">
        <v>200</v>
      </c>
      <c r="D114" s="29">
        <f t="shared" si="42"/>
        <v>72</v>
      </c>
      <c r="E114" s="29">
        <f t="shared" si="60"/>
        <v>128</v>
      </c>
      <c r="F114" s="29">
        <v>50</v>
      </c>
      <c r="G114" s="29">
        <f t="shared" si="61"/>
        <v>18</v>
      </c>
      <c r="H114" s="29">
        <f t="shared" si="62"/>
        <v>32</v>
      </c>
      <c r="I114" s="29">
        <v>50</v>
      </c>
      <c r="J114" s="29">
        <f t="shared" si="63"/>
        <v>18</v>
      </c>
      <c r="K114" s="29">
        <f t="shared" si="64"/>
        <v>32</v>
      </c>
      <c r="L114" s="29">
        <v>50</v>
      </c>
      <c r="M114" s="29">
        <f t="shared" si="65"/>
        <v>18</v>
      </c>
      <c r="N114" s="29">
        <f t="shared" si="66"/>
        <v>32</v>
      </c>
      <c r="O114" s="29">
        <v>50</v>
      </c>
      <c r="P114" s="29">
        <f t="shared" si="67"/>
        <v>18</v>
      </c>
      <c r="Q114" s="29">
        <f t="shared" si="68"/>
        <v>32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9.5" customHeight="1">
      <c r="A115" s="14"/>
      <c r="B115" s="7" t="s">
        <v>73</v>
      </c>
      <c r="C115" s="8">
        <v>220</v>
      </c>
      <c r="D115" s="29">
        <f t="shared" si="42"/>
        <v>79.2</v>
      </c>
      <c r="E115" s="29">
        <f t="shared" si="60"/>
        <v>140.8</v>
      </c>
      <c r="F115" s="29">
        <v>55</v>
      </c>
      <c r="G115" s="29">
        <f t="shared" si="61"/>
        <v>19.8</v>
      </c>
      <c r="H115" s="29">
        <f t="shared" si="62"/>
        <v>35.2</v>
      </c>
      <c r="I115" s="29">
        <v>55</v>
      </c>
      <c r="J115" s="29">
        <f t="shared" si="63"/>
        <v>19.8</v>
      </c>
      <c r="K115" s="29">
        <f t="shared" si="64"/>
        <v>35.2</v>
      </c>
      <c r="L115" s="29">
        <v>55</v>
      </c>
      <c r="M115" s="29">
        <f t="shared" si="65"/>
        <v>19.8</v>
      </c>
      <c r="N115" s="29">
        <f t="shared" si="66"/>
        <v>35.2</v>
      </c>
      <c r="O115" s="29">
        <v>55</v>
      </c>
      <c r="P115" s="29">
        <f t="shared" si="67"/>
        <v>19.8</v>
      </c>
      <c r="Q115" s="29">
        <f t="shared" si="68"/>
        <v>35.2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9.5" customHeight="1">
      <c r="A116" s="14"/>
      <c r="B116" s="16" t="s">
        <v>27</v>
      </c>
      <c r="C116" s="8">
        <v>380</v>
      </c>
      <c r="D116" s="29">
        <f t="shared" si="42"/>
        <v>136.79999999999998</v>
      </c>
      <c r="E116" s="29">
        <f t="shared" si="60"/>
        <v>243.20000000000002</v>
      </c>
      <c r="F116" s="29">
        <v>95</v>
      </c>
      <c r="G116" s="29">
        <f t="shared" si="61"/>
        <v>34.199999999999996</v>
      </c>
      <c r="H116" s="29">
        <f t="shared" si="62"/>
        <v>60.800000000000004</v>
      </c>
      <c r="I116" s="29">
        <v>95</v>
      </c>
      <c r="J116" s="29">
        <f t="shared" si="63"/>
        <v>34.199999999999996</v>
      </c>
      <c r="K116" s="29">
        <f t="shared" si="64"/>
        <v>60.800000000000004</v>
      </c>
      <c r="L116" s="29">
        <v>95</v>
      </c>
      <c r="M116" s="29">
        <f t="shared" si="65"/>
        <v>34.199999999999996</v>
      </c>
      <c r="N116" s="29">
        <f t="shared" si="66"/>
        <v>60.800000000000004</v>
      </c>
      <c r="O116" s="29">
        <v>95</v>
      </c>
      <c r="P116" s="29">
        <f t="shared" si="67"/>
        <v>34.199999999999996</v>
      </c>
      <c r="Q116" s="29">
        <f t="shared" si="68"/>
        <v>60.800000000000004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9.5" customHeight="1">
      <c r="A117" s="14"/>
      <c r="B117" s="89"/>
      <c r="C117" s="8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s="74" customFormat="1" ht="25.5" customHeight="1">
      <c r="A118" s="71">
        <v>1</v>
      </c>
      <c r="B118" s="67">
        <v>2</v>
      </c>
      <c r="C118" s="72">
        <v>3</v>
      </c>
      <c r="D118" s="72">
        <v>4</v>
      </c>
      <c r="E118" s="72">
        <v>5</v>
      </c>
      <c r="F118" s="68">
        <v>6</v>
      </c>
      <c r="G118" s="72">
        <v>7</v>
      </c>
      <c r="H118" s="72">
        <v>8</v>
      </c>
      <c r="I118" s="68">
        <v>9</v>
      </c>
      <c r="J118" s="72">
        <v>10</v>
      </c>
      <c r="K118" s="72">
        <v>11</v>
      </c>
      <c r="L118" s="68">
        <v>12</v>
      </c>
      <c r="M118" s="72">
        <v>13</v>
      </c>
      <c r="N118" s="72">
        <v>14</v>
      </c>
      <c r="O118" s="68">
        <v>15</v>
      </c>
      <c r="P118" s="72">
        <v>16</v>
      </c>
      <c r="Q118" s="72">
        <v>17</v>
      </c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</row>
    <row r="119" spans="1:29" ht="45.75" customHeight="1">
      <c r="A119" s="11">
        <v>16</v>
      </c>
      <c r="B119" s="15" t="s">
        <v>55</v>
      </c>
      <c r="C119" s="30">
        <f aca="true" t="shared" si="69" ref="C119:Q119">C120</f>
        <v>241</v>
      </c>
      <c r="D119" s="30">
        <f t="shared" si="69"/>
        <v>86.75999999999999</v>
      </c>
      <c r="E119" s="30">
        <f t="shared" si="69"/>
        <v>154.24</v>
      </c>
      <c r="F119" s="28">
        <f t="shared" si="69"/>
        <v>61</v>
      </c>
      <c r="G119" s="28">
        <f t="shared" si="69"/>
        <v>21.96</v>
      </c>
      <c r="H119" s="28">
        <f t="shared" si="69"/>
        <v>39.04</v>
      </c>
      <c r="I119" s="28">
        <f t="shared" si="69"/>
        <v>60</v>
      </c>
      <c r="J119" s="28">
        <f t="shared" si="69"/>
        <v>21.599999999999998</v>
      </c>
      <c r="K119" s="28">
        <f t="shared" si="69"/>
        <v>38.400000000000006</v>
      </c>
      <c r="L119" s="28">
        <f t="shared" si="69"/>
        <v>60</v>
      </c>
      <c r="M119" s="28">
        <f t="shared" si="69"/>
        <v>21.599999999999998</v>
      </c>
      <c r="N119" s="28">
        <f t="shared" si="69"/>
        <v>38.400000000000006</v>
      </c>
      <c r="O119" s="28">
        <f t="shared" si="69"/>
        <v>60</v>
      </c>
      <c r="P119" s="28">
        <f t="shared" si="69"/>
        <v>21.599999999999998</v>
      </c>
      <c r="Q119" s="28">
        <f t="shared" si="69"/>
        <v>38.400000000000006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8.75">
      <c r="A120" s="14"/>
      <c r="B120" s="16" t="s">
        <v>10</v>
      </c>
      <c r="C120" s="8">
        <v>241</v>
      </c>
      <c r="D120" s="29">
        <f t="shared" si="42"/>
        <v>86.75999999999999</v>
      </c>
      <c r="E120" s="29">
        <f>C120-D120</f>
        <v>154.24</v>
      </c>
      <c r="F120" s="29">
        <v>61</v>
      </c>
      <c r="G120" s="29">
        <f>F120*36%</f>
        <v>21.96</v>
      </c>
      <c r="H120" s="29">
        <f>F120-G120</f>
        <v>39.04</v>
      </c>
      <c r="I120" s="29">
        <v>60</v>
      </c>
      <c r="J120" s="29">
        <f>I120*36%</f>
        <v>21.599999999999998</v>
      </c>
      <c r="K120" s="29">
        <f>I120-J120</f>
        <v>38.400000000000006</v>
      </c>
      <c r="L120" s="29">
        <v>60</v>
      </c>
      <c r="M120" s="29">
        <f>L120*36%</f>
        <v>21.599999999999998</v>
      </c>
      <c r="N120" s="29">
        <f>L120-M120</f>
        <v>38.400000000000006</v>
      </c>
      <c r="O120" s="29">
        <v>60</v>
      </c>
      <c r="P120" s="29">
        <f>O120*36%</f>
        <v>21.599999999999998</v>
      </c>
      <c r="Q120" s="29">
        <f>O120-P120</f>
        <v>38.400000000000006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45.75" customHeight="1">
      <c r="A121" s="11">
        <v>17</v>
      </c>
      <c r="B121" s="15" t="s">
        <v>56</v>
      </c>
      <c r="C121" s="9">
        <f>SUM(C122:C127)</f>
        <v>1446</v>
      </c>
      <c r="D121" s="30">
        <f>SUM(D122:D127)</f>
        <v>520.5600000000001</v>
      </c>
      <c r="E121" s="30">
        <f>SUM(E122:E127)</f>
        <v>925.44</v>
      </c>
      <c r="F121" s="28">
        <f aca="true" t="shared" si="70" ref="F121:Q121">F122+F123+F124+F125+F126+F127</f>
        <v>357</v>
      </c>
      <c r="G121" s="28">
        <f t="shared" si="70"/>
        <v>128.51999999999998</v>
      </c>
      <c r="H121" s="28">
        <f t="shared" si="70"/>
        <v>228.48</v>
      </c>
      <c r="I121" s="28">
        <f t="shared" si="70"/>
        <v>363</v>
      </c>
      <c r="J121" s="28">
        <f t="shared" si="70"/>
        <v>130.68</v>
      </c>
      <c r="K121" s="28">
        <f t="shared" si="70"/>
        <v>232.32000000000002</v>
      </c>
      <c r="L121" s="28">
        <f t="shared" si="70"/>
        <v>363</v>
      </c>
      <c r="M121" s="28">
        <f t="shared" si="70"/>
        <v>130.68</v>
      </c>
      <c r="N121" s="28">
        <f t="shared" si="70"/>
        <v>232.32000000000002</v>
      </c>
      <c r="O121" s="28">
        <f t="shared" si="70"/>
        <v>363</v>
      </c>
      <c r="P121" s="28">
        <f t="shared" si="70"/>
        <v>130.68</v>
      </c>
      <c r="Q121" s="28">
        <f t="shared" si="70"/>
        <v>232.32000000000002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9.5" customHeight="1">
      <c r="A122" s="14"/>
      <c r="B122" s="16" t="s">
        <v>10</v>
      </c>
      <c r="C122" s="8">
        <v>500</v>
      </c>
      <c r="D122" s="29">
        <f t="shared" si="42"/>
        <v>180</v>
      </c>
      <c r="E122" s="29">
        <f aca="true" t="shared" si="71" ref="E122:E127">C122-D122</f>
        <v>320</v>
      </c>
      <c r="F122" s="29">
        <v>125</v>
      </c>
      <c r="G122" s="29">
        <f aca="true" t="shared" si="72" ref="G122:G127">F122*36%</f>
        <v>45</v>
      </c>
      <c r="H122" s="29">
        <f aca="true" t="shared" si="73" ref="H122:H127">F122-G122</f>
        <v>80</v>
      </c>
      <c r="I122" s="29">
        <v>125</v>
      </c>
      <c r="J122" s="29">
        <f aca="true" t="shared" si="74" ref="J122:J127">I122*36%</f>
        <v>45</v>
      </c>
      <c r="K122" s="29">
        <f aca="true" t="shared" si="75" ref="K122:K127">I122-J122</f>
        <v>80</v>
      </c>
      <c r="L122" s="29">
        <v>125</v>
      </c>
      <c r="M122" s="29">
        <f aca="true" t="shared" si="76" ref="M122:M127">L122*36%</f>
        <v>45</v>
      </c>
      <c r="N122" s="29">
        <f aca="true" t="shared" si="77" ref="N122:N127">L122-M122</f>
        <v>80</v>
      </c>
      <c r="O122" s="29">
        <v>125</v>
      </c>
      <c r="P122" s="29">
        <f aca="true" t="shared" si="78" ref="P122:P127">O122*36%</f>
        <v>45</v>
      </c>
      <c r="Q122" s="29">
        <f aca="true" t="shared" si="79" ref="Q122:Q127">O122-P122</f>
        <v>80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9.5" customHeight="1">
      <c r="A123" s="14"/>
      <c r="B123" s="16" t="s">
        <v>29</v>
      </c>
      <c r="C123" s="8">
        <v>350</v>
      </c>
      <c r="D123" s="29">
        <f t="shared" si="42"/>
        <v>126</v>
      </c>
      <c r="E123" s="29">
        <f t="shared" si="71"/>
        <v>224</v>
      </c>
      <c r="F123" s="29">
        <v>86</v>
      </c>
      <c r="G123" s="29">
        <f t="shared" si="72"/>
        <v>30.959999999999997</v>
      </c>
      <c r="H123" s="29">
        <f t="shared" si="73"/>
        <v>55.040000000000006</v>
      </c>
      <c r="I123" s="29">
        <v>88</v>
      </c>
      <c r="J123" s="29">
        <f t="shared" si="74"/>
        <v>31.68</v>
      </c>
      <c r="K123" s="29">
        <f t="shared" si="75"/>
        <v>56.32</v>
      </c>
      <c r="L123" s="29">
        <v>88</v>
      </c>
      <c r="M123" s="29">
        <f t="shared" si="76"/>
        <v>31.68</v>
      </c>
      <c r="N123" s="29">
        <f t="shared" si="77"/>
        <v>56.32</v>
      </c>
      <c r="O123" s="29">
        <v>88</v>
      </c>
      <c r="P123" s="29">
        <f t="shared" si="78"/>
        <v>31.68</v>
      </c>
      <c r="Q123" s="29">
        <f t="shared" si="79"/>
        <v>56.32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9.5" customHeight="1">
      <c r="A124" s="14"/>
      <c r="B124" s="7" t="s">
        <v>120</v>
      </c>
      <c r="C124" s="8">
        <v>146</v>
      </c>
      <c r="D124" s="29">
        <f t="shared" si="42"/>
        <v>52.559999999999995</v>
      </c>
      <c r="E124" s="29">
        <f t="shared" si="71"/>
        <v>93.44</v>
      </c>
      <c r="F124" s="29">
        <v>35</v>
      </c>
      <c r="G124" s="29">
        <f t="shared" si="72"/>
        <v>12.6</v>
      </c>
      <c r="H124" s="29">
        <f t="shared" si="73"/>
        <v>22.4</v>
      </c>
      <c r="I124" s="29">
        <v>37</v>
      </c>
      <c r="J124" s="29">
        <f t="shared" si="74"/>
        <v>13.32</v>
      </c>
      <c r="K124" s="29">
        <f t="shared" si="75"/>
        <v>23.68</v>
      </c>
      <c r="L124" s="29">
        <v>37</v>
      </c>
      <c r="M124" s="29">
        <f t="shared" si="76"/>
        <v>13.32</v>
      </c>
      <c r="N124" s="29">
        <f t="shared" si="77"/>
        <v>23.68</v>
      </c>
      <c r="O124" s="29">
        <v>37</v>
      </c>
      <c r="P124" s="29">
        <f t="shared" si="78"/>
        <v>13.32</v>
      </c>
      <c r="Q124" s="29">
        <f t="shared" si="79"/>
        <v>23.68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9.5" customHeight="1">
      <c r="A125" s="14"/>
      <c r="B125" s="16" t="s">
        <v>27</v>
      </c>
      <c r="C125" s="8">
        <v>280</v>
      </c>
      <c r="D125" s="29">
        <f t="shared" si="42"/>
        <v>100.8</v>
      </c>
      <c r="E125" s="29">
        <f t="shared" si="71"/>
        <v>179.2</v>
      </c>
      <c r="F125" s="29">
        <v>70</v>
      </c>
      <c r="G125" s="29">
        <f t="shared" si="72"/>
        <v>25.2</v>
      </c>
      <c r="H125" s="29">
        <f t="shared" si="73"/>
        <v>44.8</v>
      </c>
      <c r="I125" s="29">
        <v>70</v>
      </c>
      <c r="J125" s="29">
        <f t="shared" si="74"/>
        <v>25.2</v>
      </c>
      <c r="K125" s="29">
        <f t="shared" si="75"/>
        <v>44.8</v>
      </c>
      <c r="L125" s="29">
        <v>70</v>
      </c>
      <c r="M125" s="29">
        <f t="shared" si="76"/>
        <v>25.2</v>
      </c>
      <c r="N125" s="29">
        <f t="shared" si="77"/>
        <v>44.8</v>
      </c>
      <c r="O125" s="29">
        <v>70</v>
      </c>
      <c r="P125" s="29">
        <f t="shared" si="78"/>
        <v>25.2</v>
      </c>
      <c r="Q125" s="29">
        <f t="shared" si="79"/>
        <v>44.8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9.5" customHeight="1">
      <c r="A126" s="14"/>
      <c r="B126" s="7" t="s">
        <v>73</v>
      </c>
      <c r="C126" s="8">
        <v>110</v>
      </c>
      <c r="D126" s="29">
        <f t="shared" si="42"/>
        <v>39.6</v>
      </c>
      <c r="E126" s="29">
        <f t="shared" si="71"/>
        <v>70.4</v>
      </c>
      <c r="F126" s="29">
        <v>26</v>
      </c>
      <c r="G126" s="29">
        <f t="shared" si="72"/>
        <v>9.36</v>
      </c>
      <c r="H126" s="29">
        <f t="shared" si="73"/>
        <v>16.64</v>
      </c>
      <c r="I126" s="29">
        <v>28</v>
      </c>
      <c r="J126" s="29">
        <f t="shared" si="74"/>
        <v>10.08</v>
      </c>
      <c r="K126" s="29">
        <f t="shared" si="75"/>
        <v>17.92</v>
      </c>
      <c r="L126" s="29">
        <v>28</v>
      </c>
      <c r="M126" s="29">
        <f t="shared" si="76"/>
        <v>10.08</v>
      </c>
      <c r="N126" s="29">
        <f t="shared" si="77"/>
        <v>17.92</v>
      </c>
      <c r="O126" s="29">
        <v>28</v>
      </c>
      <c r="P126" s="29">
        <f t="shared" si="78"/>
        <v>10.08</v>
      </c>
      <c r="Q126" s="29">
        <f t="shared" si="79"/>
        <v>17.92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9.5" customHeight="1">
      <c r="A127" s="14"/>
      <c r="B127" s="16" t="s">
        <v>25</v>
      </c>
      <c r="C127" s="8">
        <v>60</v>
      </c>
      <c r="D127" s="29">
        <f t="shared" si="42"/>
        <v>21.599999999999998</v>
      </c>
      <c r="E127" s="29">
        <f t="shared" si="71"/>
        <v>38.400000000000006</v>
      </c>
      <c r="F127" s="29">
        <v>15</v>
      </c>
      <c r="G127" s="29">
        <f t="shared" si="72"/>
        <v>5.3999999999999995</v>
      </c>
      <c r="H127" s="29">
        <f t="shared" si="73"/>
        <v>9.600000000000001</v>
      </c>
      <c r="I127" s="29">
        <v>15</v>
      </c>
      <c r="J127" s="29">
        <f t="shared" si="74"/>
        <v>5.3999999999999995</v>
      </c>
      <c r="K127" s="29">
        <f t="shared" si="75"/>
        <v>9.600000000000001</v>
      </c>
      <c r="L127" s="29">
        <v>15</v>
      </c>
      <c r="M127" s="29">
        <f t="shared" si="76"/>
        <v>5.3999999999999995</v>
      </c>
      <c r="N127" s="29">
        <f t="shared" si="77"/>
        <v>9.600000000000001</v>
      </c>
      <c r="O127" s="29">
        <v>15</v>
      </c>
      <c r="P127" s="29">
        <f t="shared" si="78"/>
        <v>5.3999999999999995</v>
      </c>
      <c r="Q127" s="29">
        <f t="shared" si="79"/>
        <v>9.600000000000001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45.75" customHeight="1">
      <c r="A128" s="11">
        <v>18</v>
      </c>
      <c r="B128" s="15" t="s">
        <v>57</v>
      </c>
      <c r="C128" s="9">
        <f>SUM(C129:C146)</f>
        <v>8790</v>
      </c>
      <c r="D128" s="9">
        <f>SUM(D129:D146)</f>
        <v>3164.3999999999996</v>
      </c>
      <c r="E128" s="9">
        <f>SUM(E129:E146)</f>
        <v>5625.6</v>
      </c>
      <c r="F128" s="30">
        <f aca="true" t="shared" si="80" ref="F128:Q128">SUM(F129:F146)</f>
        <v>2200</v>
      </c>
      <c r="G128" s="30">
        <f t="shared" si="80"/>
        <v>791.9999999999999</v>
      </c>
      <c r="H128" s="30">
        <f t="shared" si="80"/>
        <v>1408</v>
      </c>
      <c r="I128" s="30">
        <f t="shared" si="80"/>
        <v>2197</v>
      </c>
      <c r="J128" s="30">
        <f t="shared" si="80"/>
        <v>790.92</v>
      </c>
      <c r="K128" s="30">
        <f t="shared" si="80"/>
        <v>1406.08</v>
      </c>
      <c r="L128" s="30">
        <f t="shared" si="80"/>
        <v>2197</v>
      </c>
      <c r="M128" s="30">
        <f t="shared" si="80"/>
        <v>790.9199999999998</v>
      </c>
      <c r="N128" s="30">
        <f t="shared" si="80"/>
        <v>1406.08</v>
      </c>
      <c r="O128" s="30">
        <f t="shared" si="80"/>
        <v>2196</v>
      </c>
      <c r="P128" s="30">
        <f t="shared" si="80"/>
        <v>790.5599999999998</v>
      </c>
      <c r="Q128" s="30">
        <f t="shared" si="80"/>
        <v>1405.4399999999998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8.75" customHeight="1">
      <c r="A129" s="14"/>
      <c r="B129" s="16" t="s">
        <v>15</v>
      </c>
      <c r="C129" s="8">
        <v>1070</v>
      </c>
      <c r="D129" s="29">
        <f t="shared" si="42"/>
        <v>385.2</v>
      </c>
      <c r="E129" s="29">
        <f>C129-D129</f>
        <v>684.8</v>
      </c>
      <c r="F129" s="29">
        <v>267</v>
      </c>
      <c r="G129" s="29">
        <f>F129*36%</f>
        <v>96.11999999999999</v>
      </c>
      <c r="H129" s="29">
        <f>F129-G129</f>
        <v>170.88</v>
      </c>
      <c r="I129" s="29">
        <v>267</v>
      </c>
      <c r="J129" s="29">
        <f>I129*36%</f>
        <v>96.11999999999999</v>
      </c>
      <c r="K129" s="29">
        <f>I129-J129</f>
        <v>170.88</v>
      </c>
      <c r="L129" s="29">
        <v>268</v>
      </c>
      <c r="M129" s="29">
        <f>L129*36%</f>
        <v>96.47999999999999</v>
      </c>
      <c r="N129" s="29">
        <f>L129-M129</f>
        <v>171.52</v>
      </c>
      <c r="O129" s="29">
        <v>268</v>
      </c>
      <c r="P129" s="29">
        <f>O129*36%</f>
        <v>96.47999999999999</v>
      </c>
      <c r="Q129" s="29">
        <f>O129-P129</f>
        <v>171.52</v>
      </c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8.75" customHeight="1">
      <c r="A130" s="14"/>
      <c r="B130" s="16" t="s">
        <v>21</v>
      </c>
      <c r="C130" s="8">
        <v>85</v>
      </c>
      <c r="D130" s="29">
        <f t="shared" si="42"/>
        <v>30.599999999999998</v>
      </c>
      <c r="E130" s="29">
        <f aca="true" t="shared" si="81" ref="E130:E146">C130-D130</f>
        <v>54.400000000000006</v>
      </c>
      <c r="F130" s="29">
        <v>22</v>
      </c>
      <c r="G130" s="29">
        <f aca="true" t="shared" si="82" ref="G130:G146">F130*36%</f>
        <v>7.92</v>
      </c>
      <c r="H130" s="29">
        <f aca="true" t="shared" si="83" ref="H130:H146">F130-G130</f>
        <v>14.08</v>
      </c>
      <c r="I130" s="29">
        <v>21</v>
      </c>
      <c r="J130" s="29">
        <f aca="true" t="shared" si="84" ref="J130:J146">I130*36%</f>
        <v>7.56</v>
      </c>
      <c r="K130" s="29">
        <f aca="true" t="shared" si="85" ref="K130:K137">I130-J130</f>
        <v>13.440000000000001</v>
      </c>
      <c r="L130" s="29">
        <v>21</v>
      </c>
      <c r="M130" s="29">
        <f aca="true" t="shared" si="86" ref="M130:M146">L130*36%</f>
        <v>7.56</v>
      </c>
      <c r="N130" s="29">
        <f aca="true" t="shared" si="87" ref="N130:N137">L130-M130</f>
        <v>13.440000000000001</v>
      </c>
      <c r="O130" s="29">
        <v>21</v>
      </c>
      <c r="P130" s="29">
        <f aca="true" t="shared" si="88" ref="P130:P139">O130*36%</f>
        <v>7.56</v>
      </c>
      <c r="Q130" s="29">
        <f aca="true" t="shared" si="89" ref="Q130:Q137">O130-P130</f>
        <v>13.440000000000001</v>
      </c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8.75" customHeight="1">
      <c r="A131" s="14"/>
      <c r="B131" s="16" t="s">
        <v>11</v>
      </c>
      <c r="C131" s="8">
        <v>500</v>
      </c>
      <c r="D131" s="29">
        <f t="shared" si="42"/>
        <v>180</v>
      </c>
      <c r="E131" s="29">
        <f t="shared" si="81"/>
        <v>320</v>
      </c>
      <c r="F131" s="29">
        <v>125</v>
      </c>
      <c r="G131" s="29">
        <f t="shared" si="82"/>
        <v>45</v>
      </c>
      <c r="H131" s="29">
        <f t="shared" si="83"/>
        <v>80</v>
      </c>
      <c r="I131" s="29">
        <v>125</v>
      </c>
      <c r="J131" s="29">
        <f t="shared" si="84"/>
        <v>45</v>
      </c>
      <c r="K131" s="29">
        <f t="shared" si="85"/>
        <v>80</v>
      </c>
      <c r="L131" s="29">
        <v>125</v>
      </c>
      <c r="M131" s="29">
        <f t="shared" si="86"/>
        <v>45</v>
      </c>
      <c r="N131" s="29">
        <f t="shared" si="87"/>
        <v>80</v>
      </c>
      <c r="O131" s="29">
        <v>125</v>
      </c>
      <c r="P131" s="29">
        <f t="shared" si="88"/>
        <v>45</v>
      </c>
      <c r="Q131" s="29">
        <f t="shared" si="89"/>
        <v>80</v>
      </c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8.75" customHeight="1">
      <c r="A132" s="14"/>
      <c r="B132" s="16" t="s">
        <v>13</v>
      </c>
      <c r="C132" s="8">
        <v>300</v>
      </c>
      <c r="D132" s="29">
        <f t="shared" si="42"/>
        <v>108</v>
      </c>
      <c r="E132" s="29">
        <f t="shared" si="81"/>
        <v>192</v>
      </c>
      <c r="F132" s="29">
        <v>75</v>
      </c>
      <c r="G132" s="29">
        <f t="shared" si="82"/>
        <v>27</v>
      </c>
      <c r="H132" s="29">
        <f t="shared" si="83"/>
        <v>48</v>
      </c>
      <c r="I132" s="29">
        <v>75</v>
      </c>
      <c r="J132" s="29">
        <f t="shared" si="84"/>
        <v>27</v>
      </c>
      <c r="K132" s="29">
        <f t="shared" si="85"/>
        <v>48</v>
      </c>
      <c r="L132" s="29">
        <v>75</v>
      </c>
      <c r="M132" s="29">
        <f t="shared" si="86"/>
        <v>27</v>
      </c>
      <c r="N132" s="29">
        <f t="shared" si="87"/>
        <v>48</v>
      </c>
      <c r="O132" s="29">
        <v>75</v>
      </c>
      <c r="P132" s="29">
        <f t="shared" si="88"/>
        <v>27</v>
      </c>
      <c r="Q132" s="29">
        <f t="shared" si="89"/>
        <v>48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8.75" customHeight="1">
      <c r="A133" s="14"/>
      <c r="B133" s="16" t="s">
        <v>30</v>
      </c>
      <c r="C133" s="8">
        <v>75</v>
      </c>
      <c r="D133" s="29">
        <f t="shared" si="42"/>
        <v>27</v>
      </c>
      <c r="E133" s="29">
        <f t="shared" si="81"/>
        <v>48</v>
      </c>
      <c r="F133" s="29">
        <v>18</v>
      </c>
      <c r="G133" s="29">
        <f t="shared" si="82"/>
        <v>6.4799999999999995</v>
      </c>
      <c r="H133" s="29">
        <f t="shared" si="83"/>
        <v>11.52</v>
      </c>
      <c r="I133" s="29">
        <v>19</v>
      </c>
      <c r="J133" s="29">
        <f t="shared" si="84"/>
        <v>6.84</v>
      </c>
      <c r="K133" s="29">
        <f t="shared" si="85"/>
        <v>12.16</v>
      </c>
      <c r="L133" s="29">
        <v>19</v>
      </c>
      <c r="M133" s="29">
        <f t="shared" si="86"/>
        <v>6.84</v>
      </c>
      <c r="N133" s="29">
        <f t="shared" si="87"/>
        <v>12.16</v>
      </c>
      <c r="O133" s="29">
        <v>19</v>
      </c>
      <c r="P133" s="29">
        <f t="shared" si="88"/>
        <v>6.84</v>
      </c>
      <c r="Q133" s="29">
        <f t="shared" si="89"/>
        <v>12.16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8.75" customHeight="1">
      <c r="A134" s="14"/>
      <c r="B134" s="16" t="s">
        <v>12</v>
      </c>
      <c r="C134" s="8">
        <v>75</v>
      </c>
      <c r="D134" s="29">
        <f t="shared" si="42"/>
        <v>27</v>
      </c>
      <c r="E134" s="29">
        <f t="shared" si="81"/>
        <v>48</v>
      </c>
      <c r="F134" s="29">
        <v>18</v>
      </c>
      <c r="G134" s="29">
        <f t="shared" si="82"/>
        <v>6.4799999999999995</v>
      </c>
      <c r="H134" s="29">
        <f t="shared" si="83"/>
        <v>11.52</v>
      </c>
      <c r="I134" s="29">
        <v>19</v>
      </c>
      <c r="J134" s="29">
        <f t="shared" si="84"/>
        <v>6.84</v>
      </c>
      <c r="K134" s="29">
        <f t="shared" si="85"/>
        <v>12.16</v>
      </c>
      <c r="L134" s="29">
        <v>19</v>
      </c>
      <c r="M134" s="29">
        <f t="shared" si="86"/>
        <v>6.84</v>
      </c>
      <c r="N134" s="29">
        <f t="shared" si="87"/>
        <v>12.16</v>
      </c>
      <c r="O134" s="29">
        <v>19</v>
      </c>
      <c r="P134" s="29">
        <f t="shared" si="88"/>
        <v>6.84</v>
      </c>
      <c r="Q134" s="29">
        <f t="shared" si="89"/>
        <v>12.16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8.75" customHeight="1">
      <c r="A135" s="14"/>
      <c r="B135" s="16" t="s">
        <v>10</v>
      </c>
      <c r="C135" s="8">
        <v>190</v>
      </c>
      <c r="D135" s="29">
        <f t="shared" si="42"/>
        <v>68.39999999999999</v>
      </c>
      <c r="E135" s="29">
        <f t="shared" si="81"/>
        <v>121.60000000000001</v>
      </c>
      <c r="F135" s="29">
        <v>48</v>
      </c>
      <c r="G135" s="29">
        <f t="shared" si="82"/>
        <v>17.28</v>
      </c>
      <c r="H135" s="29">
        <f t="shared" si="83"/>
        <v>30.72</v>
      </c>
      <c r="I135" s="29">
        <v>48</v>
      </c>
      <c r="J135" s="29">
        <f t="shared" si="84"/>
        <v>17.28</v>
      </c>
      <c r="K135" s="29">
        <f t="shared" si="85"/>
        <v>30.72</v>
      </c>
      <c r="L135" s="29">
        <v>47</v>
      </c>
      <c r="M135" s="29">
        <f t="shared" si="86"/>
        <v>16.919999999999998</v>
      </c>
      <c r="N135" s="29">
        <f t="shared" si="87"/>
        <v>30.080000000000002</v>
      </c>
      <c r="O135" s="29">
        <v>47</v>
      </c>
      <c r="P135" s="29">
        <f t="shared" si="88"/>
        <v>16.919999999999998</v>
      </c>
      <c r="Q135" s="29">
        <f t="shared" si="89"/>
        <v>30.080000000000002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8.75" customHeight="1">
      <c r="A136" s="14"/>
      <c r="B136" s="16" t="s">
        <v>27</v>
      </c>
      <c r="C136" s="8">
        <v>1060</v>
      </c>
      <c r="D136" s="29">
        <f t="shared" si="42"/>
        <v>381.59999999999997</v>
      </c>
      <c r="E136" s="29">
        <f t="shared" si="81"/>
        <v>678.4000000000001</v>
      </c>
      <c r="F136" s="29">
        <v>265</v>
      </c>
      <c r="G136" s="29">
        <f t="shared" si="82"/>
        <v>95.39999999999999</v>
      </c>
      <c r="H136" s="29">
        <f t="shared" si="83"/>
        <v>169.60000000000002</v>
      </c>
      <c r="I136" s="29">
        <v>265</v>
      </c>
      <c r="J136" s="29">
        <f t="shared" si="84"/>
        <v>95.39999999999999</v>
      </c>
      <c r="K136" s="29">
        <f t="shared" si="85"/>
        <v>169.60000000000002</v>
      </c>
      <c r="L136" s="29">
        <v>265</v>
      </c>
      <c r="M136" s="29">
        <f t="shared" si="86"/>
        <v>95.39999999999999</v>
      </c>
      <c r="N136" s="29">
        <f t="shared" si="87"/>
        <v>169.60000000000002</v>
      </c>
      <c r="O136" s="29">
        <v>265</v>
      </c>
      <c r="P136" s="29">
        <f t="shared" si="88"/>
        <v>95.39999999999999</v>
      </c>
      <c r="Q136" s="29">
        <f t="shared" si="89"/>
        <v>169.60000000000002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8.75" customHeight="1">
      <c r="A137" s="14"/>
      <c r="B137" s="16" t="s">
        <v>243</v>
      </c>
      <c r="C137" s="8">
        <v>465</v>
      </c>
      <c r="D137" s="29">
        <f t="shared" si="42"/>
        <v>167.4</v>
      </c>
      <c r="E137" s="29">
        <f t="shared" si="81"/>
        <v>297.6</v>
      </c>
      <c r="F137" s="29">
        <v>117</v>
      </c>
      <c r="G137" s="29">
        <f t="shared" si="82"/>
        <v>42.12</v>
      </c>
      <c r="H137" s="29">
        <f t="shared" si="83"/>
        <v>74.88</v>
      </c>
      <c r="I137" s="29">
        <v>116</v>
      </c>
      <c r="J137" s="29">
        <f t="shared" si="84"/>
        <v>41.76</v>
      </c>
      <c r="K137" s="29">
        <f t="shared" si="85"/>
        <v>74.24000000000001</v>
      </c>
      <c r="L137" s="29">
        <v>116</v>
      </c>
      <c r="M137" s="29">
        <f t="shared" si="86"/>
        <v>41.76</v>
      </c>
      <c r="N137" s="29">
        <f t="shared" si="87"/>
        <v>74.24000000000001</v>
      </c>
      <c r="O137" s="29">
        <v>116</v>
      </c>
      <c r="P137" s="29">
        <f t="shared" si="88"/>
        <v>41.76</v>
      </c>
      <c r="Q137" s="29">
        <f t="shared" si="89"/>
        <v>74.24000000000001</v>
      </c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8.75" customHeight="1">
      <c r="A138" s="14"/>
      <c r="B138" s="16" t="s">
        <v>31</v>
      </c>
      <c r="C138" s="8">
        <v>85</v>
      </c>
      <c r="D138" s="29">
        <f t="shared" si="42"/>
        <v>30.599999999999998</v>
      </c>
      <c r="E138" s="29">
        <f t="shared" si="81"/>
        <v>54.400000000000006</v>
      </c>
      <c r="F138" s="29">
        <v>22</v>
      </c>
      <c r="G138" s="29">
        <f t="shared" si="82"/>
        <v>7.92</v>
      </c>
      <c r="H138" s="29">
        <f t="shared" si="83"/>
        <v>14.08</v>
      </c>
      <c r="I138" s="29">
        <v>21</v>
      </c>
      <c r="J138" s="29">
        <f t="shared" si="84"/>
        <v>7.56</v>
      </c>
      <c r="K138" s="29">
        <f>I138-J138</f>
        <v>13.440000000000001</v>
      </c>
      <c r="L138" s="29">
        <v>21</v>
      </c>
      <c r="M138" s="29">
        <f t="shared" si="86"/>
        <v>7.56</v>
      </c>
      <c r="N138" s="29">
        <f>L138-M138</f>
        <v>13.440000000000001</v>
      </c>
      <c r="O138" s="29">
        <v>21</v>
      </c>
      <c r="P138" s="29">
        <f t="shared" si="88"/>
        <v>7.56</v>
      </c>
      <c r="Q138" s="29">
        <f>O138-P138</f>
        <v>13.440000000000001</v>
      </c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8.75" customHeight="1">
      <c r="A139" s="14"/>
      <c r="B139" s="16" t="s">
        <v>244</v>
      </c>
      <c r="C139" s="8">
        <v>1370</v>
      </c>
      <c r="D139" s="29">
        <f t="shared" si="42"/>
        <v>493.2</v>
      </c>
      <c r="E139" s="29">
        <f t="shared" si="81"/>
        <v>876.8</v>
      </c>
      <c r="F139" s="29">
        <v>342</v>
      </c>
      <c r="G139" s="29">
        <f t="shared" si="82"/>
        <v>123.11999999999999</v>
      </c>
      <c r="H139" s="29">
        <f t="shared" si="83"/>
        <v>218.88</v>
      </c>
      <c r="I139" s="29">
        <v>342</v>
      </c>
      <c r="J139" s="29">
        <f t="shared" si="84"/>
        <v>123.11999999999999</v>
      </c>
      <c r="K139" s="29">
        <f>I139-J139</f>
        <v>218.88</v>
      </c>
      <c r="L139" s="29">
        <v>343</v>
      </c>
      <c r="M139" s="29">
        <f t="shared" si="86"/>
        <v>123.47999999999999</v>
      </c>
      <c r="N139" s="29">
        <f>L139-M139</f>
        <v>219.52</v>
      </c>
      <c r="O139" s="29">
        <v>343</v>
      </c>
      <c r="P139" s="29">
        <f t="shared" si="88"/>
        <v>123.47999999999999</v>
      </c>
      <c r="Q139" s="29">
        <f>O139-P139</f>
        <v>219.52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8.75" customHeight="1">
      <c r="A140" s="14"/>
      <c r="B140" s="16" t="s">
        <v>23</v>
      </c>
      <c r="C140" s="8">
        <v>245</v>
      </c>
      <c r="D140" s="29">
        <f t="shared" si="42"/>
        <v>88.2</v>
      </c>
      <c r="E140" s="29">
        <f t="shared" si="81"/>
        <v>156.8</v>
      </c>
      <c r="F140" s="29">
        <v>62</v>
      </c>
      <c r="G140" s="29">
        <f t="shared" si="82"/>
        <v>22.32</v>
      </c>
      <c r="H140" s="29">
        <f t="shared" si="83"/>
        <v>39.68</v>
      </c>
      <c r="I140" s="29">
        <v>61</v>
      </c>
      <c r="J140" s="29">
        <f t="shared" si="84"/>
        <v>21.96</v>
      </c>
      <c r="K140" s="29">
        <f aca="true" t="shared" si="90" ref="K140:K145">I140-J140</f>
        <v>39.04</v>
      </c>
      <c r="L140" s="29">
        <v>61</v>
      </c>
      <c r="M140" s="29">
        <f t="shared" si="86"/>
        <v>21.96</v>
      </c>
      <c r="N140" s="29">
        <f aca="true" t="shared" si="91" ref="N140:N145">L140-M140</f>
        <v>39.04</v>
      </c>
      <c r="O140" s="29">
        <v>61</v>
      </c>
      <c r="P140" s="29">
        <f aca="true" t="shared" si="92" ref="P140:P145">O140*36%</f>
        <v>21.96</v>
      </c>
      <c r="Q140" s="29">
        <f aca="true" t="shared" si="93" ref="Q140:Q145">O140-P140</f>
        <v>39.04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8.75" customHeight="1">
      <c r="A141" s="14"/>
      <c r="B141" s="7" t="s">
        <v>73</v>
      </c>
      <c r="C141" s="8">
        <v>550</v>
      </c>
      <c r="D141" s="29">
        <f t="shared" si="42"/>
        <v>198</v>
      </c>
      <c r="E141" s="29">
        <f t="shared" si="81"/>
        <v>352</v>
      </c>
      <c r="F141" s="29">
        <v>138</v>
      </c>
      <c r="G141" s="29">
        <f t="shared" si="82"/>
        <v>49.68</v>
      </c>
      <c r="H141" s="29">
        <f t="shared" si="83"/>
        <v>88.32</v>
      </c>
      <c r="I141" s="29">
        <v>138</v>
      </c>
      <c r="J141" s="29">
        <f t="shared" si="84"/>
        <v>49.68</v>
      </c>
      <c r="K141" s="29">
        <f t="shared" si="90"/>
        <v>88.32</v>
      </c>
      <c r="L141" s="29">
        <v>137</v>
      </c>
      <c r="M141" s="29">
        <f t="shared" si="86"/>
        <v>49.32</v>
      </c>
      <c r="N141" s="29">
        <f t="shared" si="91"/>
        <v>87.68</v>
      </c>
      <c r="O141" s="29">
        <v>137</v>
      </c>
      <c r="P141" s="29">
        <f t="shared" si="92"/>
        <v>49.32</v>
      </c>
      <c r="Q141" s="29">
        <f t="shared" si="93"/>
        <v>87.68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8.75" customHeight="1">
      <c r="A142" s="14"/>
      <c r="B142" s="16" t="s">
        <v>16</v>
      </c>
      <c r="C142" s="8">
        <v>1035</v>
      </c>
      <c r="D142" s="29">
        <f t="shared" si="42"/>
        <v>372.59999999999997</v>
      </c>
      <c r="E142" s="29">
        <f t="shared" si="81"/>
        <v>662.4000000000001</v>
      </c>
      <c r="F142" s="29">
        <v>259</v>
      </c>
      <c r="G142" s="29">
        <f t="shared" si="82"/>
        <v>93.24</v>
      </c>
      <c r="H142" s="29">
        <f t="shared" si="83"/>
        <v>165.76</v>
      </c>
      <c r="I142" s="29">
        <v>259</v>
      </c>
      <c r="J142" s="29">
        <f t="shared" si="84"/>
        <v>93.24</v>
      </c>
      <c r="K142" s="29">
        <f t="shared" si="90"/>
        <v>165.76</v>
      </c>
      <c r="L142" s="29">
        <v>259</v>
      </c>
      <c r="M142" s="29">
        <f t="shared" si="86"/>
        <v>93.24</v>
      </c>
      <c r="N142" s="29">
        <f t="shared" si="91"/>
        <v>165.76</v>
      </c>
      <c r="O142" s="29">
        <v>258</v>
      </c>
      <c r="P142" s="29">
        <f t="shared" si="92"/>
        <v>92.88</v>
      </c>
      <c r="Q142" s="29">
        <f t="shared" si="93"/>
        <v>165.12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8.75" customHeight="1">
      <c r="A143" s="14"/>
      <c r="B143" s="16" t="s">
        <v>26</v>
      </c>
      <c r="C143" s="8">
        <v>525</v>
      </c>
      <c r="D143" s="29">
        <f t="shared" si="42"/>
        <v>189</v>
      </c>
      <c r="E143" s="29">
        <f t="shared" si="81"/>
        <v>336</v>
      </c>
      <c r="F143" s="29">
        <v>132</v>
      </c>
      <c r="G143" s="29">
        <f t="shared" si="82"/>
        <v>47.519999999999996</v>
      </c>
      <c r="H143" s="29">
        <f t="shared" si="83"/>
        <v>84.48</v>
      </c>
      <c r="I143" s="29">
        <v>131</v>
      </c>
      <c r="J143" s="29">
        <f t="shared" si="84"/>
        <v>47.16</v>
      </c>
      <c r="K143" s="29">
        <f t="shared" si="90"/>
        <v>83.84</v>
      </c>
      <c r="L143" s="29">
        <v>131</v>
      </c>
      <c r="M143" s="29">
        <f t="shared" si="86"/>
        <v>47.16</v>
      </c>
      <c r="N143" s="29">
        <f t="shared" si="91"/>
        <v>83.84</v>
      </c>
      <c r="O143" s="29">
        <v>131</v>
      </c>
      <c r="P143" s="29">
        <f t="shared" si="92"/>
        <v>47.16</v>
      </c>
      <c r="Q143" s="29">
        <f t="shared" si="93"/>
        <v>83.84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8.75" customHeight="1">
      <c r="A144" s="14"/>
      <c r="B144" s="16" t="s">
        <v>25</v>
      </c>
      <c r="C144" s="8">
        <v>360</v>
      </c>
      <c r="D144" s="29">
        <f t="shared" si="42"/>
        <v>129.6</v>
      </c>
      <c r="E144" s="29">
        <f t="shared" si="81"/>
        <v>230.4</v>
      </c>
      <c r="F144" s="29">
        <v>90</v>
      </c>
      <c r="G144" s="29">
        <f t="shared" si="82"/>
        <v>32.4</v>
      </c>
      <c r="H144" s="29">
        <f t="shared" si="83"/>
        <v>57.6</v>
      </c>
      <c r="I144" s="29">
        <v>90</v>
      </c>
      <c r="J144" s="29">
        <f t="shared" si="84"/>
        <v>32.4</v>
      </c>
      <c r="K144" s="29">
        <f t="shared" si="90"/>
        <v>57.6</v>
      </c>
      <c r="L144" s="29">
        <v>90</v>
      </c>
      <c r="M144" s="29">
        <f t="shared" si="86"/>
        <v>32.4</v>
      </c>
      <c r="N144" s="29">
        <f t="shared" si="91"/>
        <v>57.6</v>
      </c>
      <c r="O144" s="29">
        <v>90</v>
      </c>
      <c r="P144" s="29">
        <f t="shared" si="92"/>
        <v>32.4</v>
      </c>
      <c r="Q144" s="29">
        <f t="shared" si="93"/>
        <v>57.6</v>
      </c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8.75" customHeight="1">
      <c r="A145" s="14"/>
      <c r="B145" s="7" t="s">
        <v>120</v>
      </c>
      <c r="C145" s="8">
        <v>660</v>
      </c>
      <c r="D145" s="29">
        <f aca="true" t="shared" si="94" ref="D145:D209">C145*36%</f>
        <v>237.6</v>
      </c>
      <c r="E145" s="29">
        <f t="shared" si="81"/>
        <v>422.4</v>
      </c>
      <c r="F145" s="29">
        <v>165</v>
      </c>
      <c r="G145" s="29">
        <f t="shared" si="82"/>
        <v>59.4</v>
      </c>
      <c r="H145" s="29">
        <f t="shared" si="83"/>
        <v>105.6</v>
      </c>
      <c r="I145" s="29">
        <v>165</v>
      </c>
      <c r="J145" s="29">
        <f t="shared" si="84"/>
        <v>59.4</v>
      </c>
      <c r="K145" s="29">
        <f t="shared" si="90"/>
        <v>105.6</v>
      </c>
      <c r="L145" s="29">
        <v>165</v>
      </c>
      <c r="M145" s="29">
        <f t="shared" si="86"/>
        <v>59.4</v>
      </c>
      <c r="N145" s="29">
        <f t="shared" si="91"/>
        <v>105.6</v>
      </c>
      <c r="O145" s="29">
        <v>165</v>
      </c>
      <c r="P145" s="29">
        <f t="shared" si="92"/>
        <v>59.4</v>
      </c>
      <c r="Q145" s="29">
        <f t="shared" si="93"/>
        <v>105.6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8.75" customHeight="1">
      <c r="A146" s="14"/>
      <c r="B146" s="7" t="s">
        <v>71</v>
      </c>
      <c r="C146" s="8">
        <v>140</v>
      </c>
      <c r="D146" s="29">
        <f t="shared" si="94"/>
        <v>50.4</v>
      </c>
      <c r="E146" s="29">
        <f t="shared" si="81"/>
        <v>89.6</v>
      </c>
      <c r="F146" s="29">
        <v>35</v>
      </c>
      <c r="G146" s="29">
        <f t="shared" si="82"/>
        <v>12.6</v>
      </c>
      <c r="H146" s="29">
        <f t="shared" si="83"/>
        <v>22.4</v>
      </c>
      <c r="I146" s="29">
        <v>35</v>
      </c>
      <c r="J146" s="29">
        <f t="shared" si="84"/>
        <v>12.6</v>
      </c>
      <c r="K146" s="29">
        <f>I146-J146</f>
        <v>22.4</v>
      </c>
      <c r="L146" s="29">
        <v>35</v>
      </c>
      <c r="M146" s="29">
        <f t="shared" si="86"/>
        <v>12.6</v>
      </c>
      <c r="N146" s="29">
        <f>L146-M146</f>
        <v>22.4</v>
      </c>
      <c r="O146" s="29">
        <v>35</v>
      </c>
      <c r="P146" s="29">
        <f>O146*36%</f>
        <v>12.6</v>
      </c>
      <c r="Q146" s="29">
        <f>O146-P146</f>
        <v>22.4</v>
      </c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45.75" customHeight="1">
      <c r="A147" s="11">
        <v>19</v>
      </c>
      <c r="B147" s="15" t="s">
        <v>58</v>
      </c>
      <c r="C147" s="9">
        <f>SUM(C148:C154)</f>
        <v>1557</v>
      </c>
      <c r="D147" s="30">
        <f>SUM(D148:D154)</f>
        <v>560.52</v>
      </c>
      <c r="E147" s="30">
        <f>SUM(E148:E154)</f>
        <v>996.48</v>
      </c>
      <c r="F147" s="28">
        <f aca="true" t="shared" si="95" ref="F147:Q147">F148+F149+F150+F151+F152+F153+F154</f>
        <v>384</v>
      </c>
      <c r="G147" s="28">
        <f t="shared" si="95"/>
        <v>138.24</v>
      </c>
      <c r="H147" s="28">
        <f t="shared" si="95"/>
        <v>245.76</v>
      </c>
      <c r="I147" s="28">
        <f t="shared" si="95"/>
        <v>391</v>
      </c>
      <c r="J147" s="28">
        <f t="shared" si="95"/>
        <v>140.76000000000002</v>
      </c>
      <c r="K147" s="28">
        <f t="shared" si="95"/>
        <v>250.24</v>
      </c>
      <c r="L147" s="28">
        <f t="shared" si="95"/>
        <v>391</v>
      </c>
      <c r="M147" s="28">
        <f t="shared" si="95"/>
        <v>140.76000000000002</v>
      </c>
      <c r="N147" s="28">
        <f t="shared" si="95"/>
        <v>250.24</v>
      </c>
      <c r="O147" s="28">
        <f t="shared" si="95"/>
        <v>391</v>
      </c>
      <c r="P147" s="28">
        <f t="shared" si="95"/>
        <v>140.76000000000002</v>
      </c>
      <c r="Q147" s="28">
        <f t="shared" si="95"/>
        <v>250.24</v>
      </c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9.5" customHeight="1">
      <c r="A148" s="14"/>
      <c r="B148" s="16" t="s">
        <v>10</v>
      </c>
      <c r="C148" s="8">
        <v>600</v>
      </c>
      <c r="D148" s="29">
        <f t="shared" si="94"/>
        <v>216</v>
      </c>
      <c r="E148" s="29">
        <f>C148-D148</f>
        <v>384</v>
      </c>
      <c r="F148" s="29">
        <v>150</v>
      </c>
      <c r="G148" s="29">
        <f>F148*36%</f>
        <v>54</v>
      </c>
      <c r="H148" s="29">
        <f>F148-G148</f>
        <v>96</v>
      </c>
      <c r="I148" s="29">
        <v>150</v>
      </c>
      <c r="J148" s="29">
        <f>I148*36%</f>
        <v>54</v>
      </c>
      <c r="K148" s="29">
        <f>I148-J148</f>
        <v>96</v>
      </c>
      <c r="L148" s="29">
        <v>150</v>
      </c>
      <c r="M148" s="29">
        <f>L148*36%</f>
        <v>54</v>
      </c>
      <c r="N148" s="29">
        <f>L148-M148</f>
        <v>96</v>
      </c>
      <c r="O148" s="29">
        <v>150</v>
      </c>
      <c r="P148" s="29">
        <f>O148*36%</f>
        <v>54</v>
      </c>
      <c r="Q148" s="29">
        <f>O148-P148</f>
        <v>96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9.5" customHeight="1">
      <c r="A149" s="14"/>
      <c r="B149" s="16" t="s">
        <v>29</v>
      </c>
      <c r="C149" s="8">
        <v>210</v>
      </c>
      <c r="D149" s="29">
        <f t="shared" si="94"/>
        <v>75.6</v>
      </c>
      <c r="E149" s="29">
        <f aca="true" t="shared" si="96" ref="E149:E154">C149-D149</f>
        <v>134.4</v>
      </c>
      <c r="F149" s="29">
        <v>51</v>
      </c>
      <c r="G149" s="29">
        <f aca="true" t="shared" si="97" ref="G149:G154">F149*36%</f>
        <v>18.36</v>
      </c>
      <c r="H149" s="29">
        <f aca="true" t="shared" si="98" ref="H149:H154">F149-G149</f>
        <v>32.64</v>
      </c>
      <c r="I149" s="29">
        <v>53</v>
      </c>
      <c r="J149" s="29">
        <f aca="true" t="shared" si="99" ref="J149:J154">I149*36%</f>
        <v>19.08</v>
      </c>
      <c r="K149" s="29">
        <f aca="true" t="shared" si="100" ref="K149:K154">I149-J149</f>
        <v>33.92</v>
      </c>
      <c r="L149" s="29">
        <v>53</v>
      </c>
      <c r="M149" s="29">
        <f aca="true" t="shared" si="101" ref="M149:M154">L149*36%</f>
        <v>19.08</v>
      </c>
      <c r="N149" s="29">
        <f aca="true" t="shared" si="102" ref="N149:N154">L149-M149</f>
        <v>33.92</v>
      </c>
      <c r="O149" s="29">
        <v>53</v>
      </c>
      <c r="P149" s="29">
        <f aca="true" t="shared" si="103" ref="P149:P154">O149*36%</f>
        <v>19.08</v>
      </c>
      <c r="Q149" s="29">
        <f aca="true" t="shared" si="104" ref="Q149:Q154">O149-P149</f>
        <v>33.92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9.5" customHeight="1">
      <c r="A150" s="14"/>
      <c r="B150" s="16" t="s">
        <v>19</v>
      </c>
      <c r="C150" s="8">
        <v>170</v>
      </c>
      <c r="D150" s="29">
        <f t="shared" si="94"/>
        <v>61.199999999999996</v>
      </c>
      <c r="E150" s="29">
        <f t="shared" si="96"/>
        <v>108.80000000000001</v>
      </c>
      <c r="F150" s="29">
        <v>41</v>
      </c>
      <c r="G150" s="29">
        <f t="shared" si="97"/>
        <v>14.76</v>
      </c>
      <c r="H150" s="29">
        <f t="shared" si="98"/>
        <v>26.240000000000002</v>
      </c>
      <c r="I150" s="29">
        <v>43</v>
      </c>
      <c r="J150" s="29">
        <f t="shared" si="99"/>
        <v>15.479999999999999</v>
      </c>
      <c r="K150" s="29">
        <f t="shared" si="100"/>
        <v>27.520000000000003</v>
      </c>
      <c r="L150" s="29">
        <v>43</v>
      </c>
      <c r="M150" s="29">
        <f t="shared" si="101"/>
        <v>15.479999999999999</v>
      </c>
      <c r="N150" s="29">
        <f t="shared" si="102"/>
        <v>27.520000000000003</v>
      </c>
      <c r="O150" s="29">
        <v>43</v>
      </c>
      <c r="P150" s="29">
        <f t="shared" si="103"/>
        <v>15.479999999999999</v>
      </c>
      <c r="Q150" s="29">
        <f t="shared" si="104"/>
        <v>27.520000000000003</v>
      </c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9.5" customHeight="1">
      <c r="A151" s="14"/>
      <c r="B151" s="16" t="s">
        <v>16</v>
      </c>
      <c r="C151" s="8">
        <v>100</v>
      </c>
      <c r="D151" s="29">
        <f t="shared" si="94"/>
        <v>36</v>
      </c>
      <c r="E151" s="29">
        <f t="shared" si="96"/>
        <v>64</v>
      </c>
      <c r="F151" s="29">
        <v>25</v>
      </c>
      <c r="G151" s="29">
        <f t="shared" si="97"/>
        <v>9</v>
      </c>
      <c r="H151" s="29">
        <f t="shared" si="98"/>
        <v>16</v>
      </c>
      <c r="I151" s="29">
        <v>25</v>
      </c>
      <c r="J151" s="29">
        <f t="shared" si="99"/>
        <v>9</v>
      </c>
      <c r="K151" s="29">
        <f t="shared" si="100"/>
        <v>16</v>
      </c>
      <c r="L151" s="29">
        <v>25</v>
      </c>
      <c r="M151" s="29">
        <f t="shared" si="101"/>
        <v>9</v>
      </c>
      <c r="N151" s="29">
        <f t="shared" si="102"/>
        <v>16</v>
      </c>
      <c r="O151" s="29">
        <v>25</v>
      </c>
      <c r="P151" s="29">
        <f t="shared" si="103"/>
        <v>9</v>
      </c>
      <c r="Q151" s="29">
        <f t="shared" si="104"/>
        <v>16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9.5" customHeight="1">
      <c r="A152" s="14"/>
      <c r="B152" s="16" t="s">
        <v>25</v>
      </c>
      <c r="C152" s="8">
        <v>60</v>
      </c>
      <c r="D152" s="29">
        <f t="shared" si="94"/>
        <v>21.599999999999998</v>
      </c>
      <c r="E152" s="29">
        <f t="shared" si="96"/>
        <v>38.400000000000006</v>
      </c>
      <c r="F152" s="29">
        <v>15</v>
      </c>
      <c r="G152" s="29">
        <f t="shared" si="97"/>
        <v>5.3999999999999995</v>
      </c>
      <c r="H152" s="29">
        <f t="shared" si="98"/>
        <v>9.600000000000001</v>
      </c>
      <c r="I152" s="29">
        <v>15</v>
      </c>
      <c r="J152" s="29">
        <f t="shared" si="99"/>
        <v>5.3999999999999995</v>
      </c>
      <c r="K152" s="29">
        <f t="shared" si="100"/>
        <v>9.600000000000001</v>
      </c>
      <c r="L152" s="29">
        <v>15</v>
      </c>
      <c r="M152" s="29">
        <f t="shared" si="101"/>
        <v>5.3999999999999995</v>
      </c>
      <c r="N152" s="29">
        <f t="shared" si="102"/>
        <v>9.600000000000001</v>
      </c>
      <c r="O152" s="29">
        <v>15</v>
      </c>
      <c r="P152" s="29">
        <f t="shared" si="103"/>
        <v>5.3999999999999995</v>
      </c>
      <c r="Q152" s="29">
        <f t="shared" si="104"/>
        <v>9.600000000000001</v>
      </c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9.5" customHeight="1">
      <c r="A153" s="14"/>
      <c r="B153" s="16" t="s">
        <v>27</v>
      </c>
      <c r="C153" s="8">
        <v>367</v>
      </c>
      <c r="D153" s="29">
        <f t="shared" si="94"/>
        <v>132.12</v>
      </c>
      <c r="E153" s="29">
        <f t="shared" si="96"/>
        <v>234.88</v>
      </c>
      <c r="F153" s="29">
        <v>91</v>
      </c>
      <c r="G153" s="29">
        <f t="shared" si="97"/>
        <v>32.76</v>
      </c>
      <c r="H153" s="29">
        <f t="shared" si="98"/>
        <v>58.24</v>
      </c>
      <c r="I153" s="29">
        <v>92</v>
      </c>
      <c r="J153" s="29">
        <f t="shared" si="99"/>
        <v>33.12</v>
      </c>
      <c r="K153" s="29">
        <f t="shared" si="100"/>
        <v>58.88</v>
      </c>
      <c r="L153" s="29">
        <v>92</v>
      </c>
      <c r="M153" s="29">
        <f t="shared" si="101"/>
        <v>33.12</v>
      </c>
      <c r="N153" s="29">
        <f t="shared" si="102"/>
        <v>58.88</v>
      </c>
      <c r="O153" s="29">
        <v>92</v>
      </c>
      <c r="P153" s="29">
        <f t="shared" si="103"/>
        <v>33.12</v>
      </c>
      <c r="Q153" s="29">
        <f t="shared" si="104"/>
        <v>58.88</v>
      </c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9.5" customHeight="1">
      <c r="A154" s="14"/>
      <c r="B154" s="7" t="s">
        <v>73</v>
      </c>
      <c r="C154" s="8">
        <v>50</v>
      </c>
      <c r="D154" s="29">
        <f t="shared" si="94"/>
        <v>18</v>
      </c>
      <c r="E154" s="29">
        <f t="shared" si="96"/>
        <v>32</v>
      </c>
      <c r="F154" s="29">
        <v>11</v>
      </c>
      <c r="G154" s="29">
        <f t="shared" si="97"/>
        <v>3.96</v>
      </c>
      <c r="H154" s="29">
        <f t="shared" si="98"/>
        <v>7.04</v>
      </c>
      <c r="I154" s="29">
        <v>13</v>
      </c>
      <c r="J154" s="29">
        <f t="shared" si="99"/>
        <v>4.68</v>
      </c>
      <c r="K154" s="29">
        <f t="shared" si="100"/>
        <v>8.32</v>
      </c>
      <c r="L154" s="29">
        <v>13</v>
      </c>
      <c r="M154" s="29">
        <f t="shared" si="101"/>
        <v>4.68</v>
      </c>
      <c r="N154" s="29">
        <f t="shared" si="102"/>
        <v>8.32</v>
      </c>
      <c r="O154" s="29">
        <v>13</v>
      </c>
      <c r="P154" s="29">
        <f t="shared" si="103"/>
        <v>4.68</v>
      </c>
      <c r="Q154" s="29">
        <f t="shared" si="104"/>
        <v>8.32</v>
      </c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45.75" customHeight="1">
      <c r="A155" s="11">
        <v>20</v>
      </c>
      <c r="B155" s="15" t="s">
        <v>59</v>
      </c>
      <c r="C155" s="9">
        <f>SUM(C156:C158)</f>
        <v>576</v>
      </c>
      <c r="D155" s="30">
        <f>SUM(D156:D158)</f>
        <v>207.36</v>
      </c>
      <c r="E155" s="30">
        <f>SUM(E156:E158)</f>
        <v>368.64</v>
      </c>
      <c r="F155" s="28">
        <f aca="true" t="shared" si="105" ref="F155:Q155">F156+F157+F158</f>
        <v>141</v>
      </c>
      <c r="G155" s="28">
        <f t="shared" si="105"/>
        <v>50.76</v>
      </c>
      <c r="H155" s="28">
        <f t="shared" si="105"/>
        <v>90.24000000000001</v>
      </c>
      <c r="I155" s="28">
        <f t="shared" si="105"/>
        <v>145</v>
      </c>
      <c r="J155" s="28">
        <f t="shared" si="105"/>
        <v>52.199999999999996</v>
      </c>
      <c r="K155" s="28">
        <f t="shared" si="105"/>
        <v>92.80000000000001</v>
      </c>
      <c r="L155" s="28">
        <f t="shared" si="105"/>
        <v>145</v>
      </c>
      <c r="M155" s="28">
        <f t="shared" si="105"/>
        <v>52.199999999999996</v>
      </c>
      <c r="N155" s="28">
        <f t="shared" si="105"/>
        <v>92.80000000000001</v>
      </c>
      <c r="O155" s="28">
        <f t="shared" si="105"/>
        <v>145</v>
      </c>
      <c r="P155" s="28">
        <f t="shared" si="105"/>
        <v>52.199999999999996</v>
      </c>
      <c r="Q155" s="28">
        <f t="shared" si="105"/>
        <v>92.80000000000001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9.5" customHeight="1">
      <c r="A156" s="14"/>
      <c r="B156" s="16" t="s">
        <v>10</v>
      </c>
      <c r="C156" s="8">
        <v>326</v>
      </c>
      <c r="D156" s="29">
        <f t="shared" si="94"/>
        <v>117.36</v>
      </c>
      <c r="E156" s="29">
        <f>C156-D156</f>
        <v>208.64</v>
      </c>
      <c r="F156" s="29">
        <v>80</v>
      </c>
      <c r="G156" s="29">
        <f>F156*36%</f>
        <v>28.799999999999997</v>
      </c>
      <c r="H156" s="29">
        <f>F156-G156</f>
        <v>51.2</v>
      </c>
      <c r="I156" s="29">
        <v>82</v>
      </c>
      <c r="J156" s="29">
        <f>I156*36%</f>
        <v>29.52</v>
      </c>
      <c r="K156" s="29">
        <f>I156-J156</f>
        <v>52.480000000000004</v>
      </c>
      <c r="L156" s="29">
        <v>82</v>
      </c>
      <c r="M156" s="29">
        <f>L156*36%</f>
        <v>29.52</v>
      </c>
      <c r="N156" s="29">
        <f>L156-M156</f>
        <v>52.480000000000004</v>
      </c>
      <c r="O156" s="29">
        <v>82</v>
      </c>
      <c r="P156" s="29">
        <f>O156*36%</f>
        <v>29.52</v>
      </c>
      <c r="Q156" s="29">
        <f>O156-P156</f>
        <v>52.480000000000004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9.5" customHeight="1">
      <c r="A157" s="14"/>
      <c r="B157" s="16" t="s">
        <v>29</v>
      </c>
      <c r="C157" s="8">
        <v>200</v>
      </c>
      <c r="D157" s="29">
        <f t="shared" si="94"/>
        <v>72</v>
      </c>
      <c r="E157" s="29">
        <f>C157-D157</f>
        <v>128</v>
      </c>
      <c r="F157" s="29">
        <v>50</v>
      </c>
      <c r="G157" s="29">
        <f>F157*36%</f>
        <v>18</v>
      </c>
      <c r="H157" s="29">
        <f>F157-G157</f>
        <v>32</v>
      </c>
      <c r="I157" s="29">
        <v>50</v>
      </c>
      <c r="J157" s="29">
        <f>I157*36%</f>
        <v>18</v>
      </c>
      <c r="K157" s="29">
        <f>I157-J157</f>
        <v>32</v>
      </c>
      <c r="L157" s="29">
        <v>50</v>
      </c>
      <c r="M157" s="29">
        <f>L157*36%</f>
        <v>18</v>
      </c>
      <c r="N157" s="29">
        <f>L157-M157</f>
        <v>32</v>
      </c>
      <c r="O157" s="29">
        <v>50</v>
      </c>
      <c r="P157" s="29">
        <f>O157*36%</f>
        <v>18</v>
      </c>
      <c r="Q157" s="29">
        <f>O157-P157</f>
        <v>32</v>
      </c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9.5" customHeight="1">
      <c r="A158" s="14"/>
      <c r="B158" s="7" t="s">
        <v>73</v>
      </c>
      <c r="C158" s="8">
        <v>50</v>
      </c>
      <c r="D158" s="29">
        <f t="shared" si="94"/>
        <v>18</v>
      </c>
      <c r="E158" s="29">
        <f>C158-D158</f>
        <v>32</v>
      </c>
      <c r="F158" s="29">
        <v>11</v>
      </c>
      <c r="G158" s="29">
        <f>F158*36%</f>
        <v>3.96</v>
      </c>
      <c r="H158" s="29">
        <f>F158-G158</f>
        <v>7.04</v>
      </c>
      <c r="I158" s="29">
        <v>13</v>
      </c>
      <c r="J158" s="29">
        <f>I158*36%</f>
        <v>4.68</v>
      </c>
      <c r="K158" s="29">
        <f>I158-J158</f>
        <v>8.32</v>
      </c>
      <c r="L158" s="29">
        <v>13</v>
      </c>
      <c r="M158" s="29">
        <f>L158*36%</f>
        <v>4.68</v>
      </c>
      <c r="N158" s="29">
        <f>L158-M158</f>
        <v>8.32</v>
      </c>
      <c r="O158" s="29">
        <v>13</v>
      </c>
      <c r="P158" s="29">
        <f>O158*36%</f>
        <v>4.68</v>
      </c>
      <c r="Q158" s="29">
        <f>O158-P158</f>
        <v>8.32</v>
      </c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s="74" customFormat="1" ht="24.75" customHeight="1">
      <c r="A159" s="71">
        <v>1</v>
      </c>
      <c r="B159" s="67">
        <v>2</v>
      </c>
      <c r="C159" s="72">
        <v>3</v>
      </c>
      <c r="D159" s="72">
        <v>4</v>
      </c>
      <c r="E159" s="72">
        <v>5</v>
      </c>
      <c r="F159" s="68">
        <v>6</v>
      </c>
      <c r="G159" s="72">
        <v>7</v>
      </c>
      <c r="H159" s="72">
        <v>8</v>
      </c>
      <c r="I159" s="68">
        <v>9</v>
      </c>
      <c r="J159" s="72">
        <v>10</v>
      </c>
      <c r="K159" s="72">
        <v>11</v>
      </c>
      <c r="L159" s="68">
        <v>12</v>
      </c>
      <c r="M159" s="72">
        <v>13</v>
      </c>
      <c r="N159" s="72">
        <v>14</v>
      </c>
      <c r="O159" s="68">
        <v>15</v>
      </c>
      <c r="P159" s="72">
        <v>16</v>
      </c>
      <c r="Q159" s="72">
        <v>17</v>
      </c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</row>
    <row r="160" spans="1:29" ht="45.75" customHeight="1">
      <c r="A160" s="11">
        <v>21</v>
      </c>
      <c r="B160" s="15" t="s">
        <v>60</v>
      </c>
      <c r="C160" s="9">
        <f>SUM(C161:C165)</f>
        <v>1560</v>
      </c>
      <c r="D160" s="30">
        <f>SUM(D161:D165)</f>
        <v>561.6</v>
      </c>
      <c r="E160" s="30">
        <f>SUM(E161:E165)</f>
        <v>998.4</v>
      </c>
      <c r="F160" s="28">
        <f aca="true" t="shared" si="106" ref="F160:Q160">F161+F162+F163+F164+F165</f>
        <v>386</v>
      </c>
      <c r="G160" s="28">
        <f t="shared" si="106"/>
        <v>138.95999999999998</v>
      </c>
      <c r="H160" s="28">
        <f t="shared" si="106"/>
        <v>247.03999999999996</v>
      </c>
      <c r="I160" s="28">
        <f t="shared" si="106"/>
        <v>392</v>
      </c>
      <c r="J160" s="28">
        <f t="shared" si="106"/>
        <v>141.12</v>
      </c>
      <c r="K160" s="28">
        <f t="shared" si="106"/>
        <v>250.88</v>
      </c>
      <c r="L160" s="28">
        <f t="shared" si="106"/>
        <v>391</v>
      </c>
      <c r="M160" s="28">
        <f t="shared" si="106"/>
        <v>140.76</v>
      </c>
      <c r="N160" s="28">
        <f t="shared" si="106"/>
        <v>250.23999999999998</v>
      </c>
      <c r="O160" s="28">
        <f t="shared" si="106"/>
        <v>391</v>
      </c>
      <c r="P160" s="28">
        <f t="shared" si="106"/>
        <v>140.76</v>
      </c>
      <c r="Q160" s="28">
        <f t="shared" si="106"/>
        <v>250.23999999999998</v>
      </c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8.75">
      <c r="A161" s="14"/>
      <c r="B161" s="16" t="s">
        <v>10</v>
      </c>
      <c r="C161" s="8">
        <v>585</v>
      </c>
      <c r="D161" s="29">
        <f t="shared" si="94"/>
        <v>210.6</v>
      </c>
      <c r="E161" s="29">
        <f>C161-D161</f>
        <v>374.4</v>
      </c>
      <c r="F161" s="29">
        <v>146</v>
      </c>
      <c r="G161" s="29">
        <f>F161*36%</f>
        <v>52.559999999999995</v>
      </c>
      <c r="H161" s="29">
        <f>F161-G161</f>
        <v>93.44</v>
      </c>
      <c r="I161" s="29">
        <v>147</v>
      </c>
      <c r="J161" s="29">
        <f>I161*36%</f>
        <v>52.919999999999995</v>
      </c>
      <c r="K161" s="29">
        <f>I161-J161</f>
        <v>94.08000000000001</v>
      </c>
      <c r="L161" s="29">
        <v>146</v>
      </c>
      <c r="M161" s="29">
        <f>L161*36%</f>
        <v>52.559999999999995</v>
      </c>
      <c r="N161" s="29">
        <f>L161-M161</f>
        <v>93.44</v>
      </c>
      <c r="O161" s="29">
        <v>146</v>
      </c>
      <c r="P161" s="29">
        <f>O161*36%</f>
        <v>52.559999999999995</v>
      </c>
      <c r="Q161" s="29">
        <f>O161-P161</f>
        <v>93.44</v>
      </c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8.75">
      <c r="A162" s="14"/>
      <c r="B162" s="16" t="s">
        <v>29</v>
      </c>
      <c r="C162" s="8">
        <v>450</v>
      </c>
      <c r="D162" s="29">
        <f t="shared" si="94"/>
        <v>162</v>
      </c>
      <c r="E162" s="29">
        <f>C162-D162</f>
        <v>288</v>
      </c>
      <c r="F162" s="29">
        <v>111</v>
      </c>
      <c r="G162" s="29">
        <f>F162*36%</f>
        <v>39.96</v>
      </c>
      <c r="H162" s="29">
        <f>F162-G162</f>
        <v>71.03999999999999</v>
      </c>
      <c r="I162" s="29">
        <v>113</v>
      </c>
      <c r="J162" s="29">
        <f>I162*36%</f>
        <v>40.68</v>
      </c>
      <c r="K162" s="29">
        <f>I162-J162</f>
        <v>72.32</v>
      </c>
      <c r="L162" s="29">
        <v>113</v>
      </c>
      <c r="M162" s="29">
        <f>L162*36%</f>
        <v>40.68</v>
      </c>
      <c r="N162" s="29">
        <f>L162-M162</f>
        <v>72.32</v>
      </c>
      <c r="O162" s="29">
        <v>113</v>
      </c>
      <c r="P162" s="29">
        <f>O162*36%</f>
        <v>40.68</v>
      </c>
      <c r="Q162" s="29">
        <f>O162-P162</f>
        <v>72.32</v>
      </c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8.75">
      <c r="A163" s="14"/>
      <c r="B163" s="7" t="s">
        <v>120</v>
      </c>
      <c r="C163" s="8">
        <v>150</v>
      </c>
      <c r="D163" s="29">
        <f t="shared" si="94"/>
        <v>54</v>
      </c>
      <c r="E163" s="29">
        <f>C163-D163</f>
        <v>96</v>
      </c>
      <c r="F163" s="29">
        <v>36</v>
      </c>
      <c r="G163" s="29">
        <f>F163*36%</f>
        <v>12.959999999999999</v>
      </c>
      <c r="H163" s="29">
        <f>F163-G163</f>
        <v>23.04</v>
      </c>
      <c r="I163" s="29">
        <v>38</v>
      </c>
      <c r="J163" s="29">
        <f>I163*36%</f>
        <v>13.68</v>
      </c>
      <c r="K163" s="29">
        <f>I163-J163</f>
        <v>24.32</v>
      </c>
      <c r="L163" s="29">
        <v>38</v>
      </c>
      <c r="M163" s="29">
        <f>L163*36%</f>
        <v>13.68</v>
      </c>
      <c r="N163" s="29">
        <f>L163-M163</f>
        <v>24.32</v>
      </c>
      <c r="O163" s="29">
        <v>38</v>
      </c>
      <c r="P163" s="29">
        <f>O163*36%</f>
        <v>13.68</v>
      </c>
      <c r="Q163" s="29">
        <f>O163-P163</f>
        <v>24.32</v>
      </c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8.75">
      <c r="A164" s="14"/>
      <c r="B164" s="7" t="s">
        <v>73</v>
      </c>
      <c r="C164" s="8">
        <v>100</v>
      </c>
      <c r="D164" s="29">
        <f t="shared" si="94"/>
        <v>36</v>
      </c>
      <c r="E164" s="29">
        <f>C164-D164</f>
        <v>64</v>
      </c>
      <c r="F164" s="29">
        <v>25</v>
      </c>
      <c r="G164" s="29">
        <f>F164*36%</f>
        <v>9</v>
      </c>
      <c r="H164" s="29">
        <f>F164-G164</f>
        <v>16</v>
      </c>
      <c r="I164" s="29">
        <v>25</v>
      </c>
      <c r="J164" s="29">
        <f>I164*36%</f>
        <v>9</v>
      </c>
      <c r="K164" s="29">
        <f>I164-J164</f>
        <v>16</v>
      </c>
      <c r="L164" s="29">
        <v>25</v>
      </c>
      <c r="M164" s="29">
        <f>L164*36%</f>
        <v>9</v>
      </c>
      <c r="N164" s="29">
        <f>L164-M164</f>
        <v>16</v>
      </c>
      <c r="O164" s="29">
        <v>25</v>
      </c>
      <c r="P164" s="29">
        <f>O164*36%</f>
        <v>9</v>
      </c>
      <c r="Q164" s="29">
        <f>O164-P164</f>
        <v>16</v>
      </c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8.75">
      <c r="A165" s="14"/>
      <c r="B165" s="16" t="s">
        <v>27</v>
      </c>
      <c r="C165" s="8">
        <v>275</v>
      </c>
      <c r="D165" s="29">
        <f t="shared" si="94"/>
        <v>99</v>
      </c>
      <c r="E165" s="29">
        <f>C165-D165</f>
        <v>176</v>
      </c>
      <c r="F165" s="29">
        <v>68</v>
      </c>
      <c r="G165" s="29">
        <f>F165*36%</f>
        <v>24.48</v>
      </c>
      <c r="H165" s="29">
        <f>F165-G165</f>
        <v>43.519999999999996</v>
      </c>
      <c r="I165" s="29">
        <v>69</v>
      </c>
      <c r="J165" s="29">
        <f>I165*36%</f>
        <v>24.84</v>
      </c>
      <c r="K165" s="29">
        <f>I165-J165</f>
        <v>44.16</v>
      </c>
      <c r="L165" s="29">
        <v>69</v>
      </c>
      <c r="M165" s="29">
        <f>L165*36%</f>
        <v>24.84</v>
      </c>
      <c r="N165" s="29">
        <f>L165-M165</f>
        <v>44.16</v>
      </c>
      <c r="O165" s="29">
        <v>69</v>
      </c>
      <c r="P165" s="29">
        <f>O165*36%</f>
        <v>24.84</v>
      </c>
      <c r="Q165" s="29">
        <f>O165-P165</f>
        <v>44.16</v>
      </c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45.75" customHeight="1">
      <c r="A166" s="11">
        <v>22</v>
      </c>
      <c r="B166" s="15" t="s">
        <v>61</v>
      </c>
      <c r="C166" s="9">
        <f>SUM(C167:C169)</f>
        <v>638</v>
      </c>
      <c r="D166" s="30">
        <f>SUM(D167:D169)</f>
        <v>229.68</v>
      </c>
      <c r="E166" s="30">
        <f>SUM(E167:E169)</f>
        <v>408.32</v>
      </c>
      <c r="F166" s="28">
        <f aca="true" t="shared" si="107" ref="F166:Q166">F167+F168+F169</f>
        <v>155</v>
      </c>
      <c r="G166" s="28">
        <f t="shared" si="107"/>
        <v>55.800000000000004</v>
      </c>
      <c r="H166" s="28">
        <f t="shared" si="107"/>
        <v>99.19999999999999</v>
      </c>
      <c r="I166" s="28">
        <f t="shared" si="107"/>
        <v>161</v>
      </c>
      <c r="J166" s="28">
        <f t="shared" si="107"/>
        <v>57.96</v>
      </c>
      <c r="K166" s="28">
        <f t="shared" si="107"/>
        <v>103.03999999999999</v>
      </c>
      <c r="L166" s="28">
        <f t="shared" si="107"/>
        <v>161</v>
      </c>
      <c r="M166" s="28">
        <f t="shared" si="107"/>
        <v>57.96</v>
      </c>
      <c r="N166" s="28">
        <f t="shared" si="107"/>
        <v>103.03999999999999</v>
      </c>
      <c r="O166" s="28">
        <f t="shared" si="107"/>
        <v>161</v>
      </c>
      <c r="P166" s="28">
        <f t="shared" si="107"/>
        <v>57.96</v>
      </c>
      <c r="Q166" s="28">
        <f t="shared" si="107"/>
        <v>103.03999999999999</v>
      </c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8.75">
      <c r="A167" s="14"/>
      <c r="B167" s="16" t="s">
        <v>10</v>
      </c>
      <c r="C167" s="8">
        <v>458</v>
      </c>
      <c r="D167" s="29">
        <f t="shared" si="94"/>
        <v>164.88</v>
      </c>
      <c r="E167" s="29">
        <f>C167-D167</f>
        <v>293.12</v>
      </c>
      <c r="F167" s="29">
        <v>113</v>
      </c>
      <c r="G167" s="29">
        <f>F167*36%</f>
        <v>40.68</v>
      </c>
      <c r="H167" s="29">
        <f>F167-G167</f>
        <v>72.32</v>
      </c>
      <c r="I167" s="29">
        <v>115</v>
      </c>
      <c r="J167" s="29">
        <f>I167*36%</f>
        <v>41.4</v>
      </c>
      <c r="K167" s="29">
        <f>I167-J167</f>
        <v>73.6</v>
      </c>
      <c r="L167" s="29">
        <v>115</v>
      </c>
      <c r="M167" s="29">
        <f>L167*36%</f>
        <v>41.4</v>
      </c>
      <c r="N167" s="29">
        <f>L167-M167</f>
        <v>73.6</v>
      </c>
      <c r="O167" s="29">
        <v>115</v>
      </c>
      <c r="P167" s="29">
        <f>O167*36%</f>
        <v>41.4</v>
      </c>
      <c r="Q167" s="29">
        <f>O167-P167</f>
        <v>73.6</v>
      </c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8.75">
      <c r="A168" s="14"/>
      <c r="B168" s="7" t="s">
        <v>73</v>
      </c>
      <c r="C168" s="8">
        <v>30</v>
      </c>
      <c r="D168" s="29">
        <f t="shared" si="94"/>
        <v>10.799999999999999</v>
      </c>
      <c r="E168" s="29">
        <f>C168-D168</f>
        <v>19.200000000000003</v>
      </c>
      <c r="F168" s="29">
        <v>6</v>
      </c>
      <c r="G168" s="29">
        <f>F168*36%</f>
        <v>2.16</v>
      </c>
      <c r="H168" s="29">
        <f>F168-G168</f>
        <v>3.84</v>
      </c>
      <c r="I168" s="29">
        <v>8</v>
      </c>
      <c r="J168" s="29">
        <f>I168*36%</f>
        <v>2.88</v>
      </c>
      <c r="K168" s="29">
        <f>I168-J168</f>
        <v>5.12</v>
      </c>
      <c r="L168" s="29">
        <v>8</v>
      </c>
      <c r="M168" s="29">
        <f>L168*36%</f>
        <v>2.88</v>
      </c>
      <c r="N168" s="29">
        <f>L168-M168</f>
        <v>5.12</v>
      </c>
      <c r="O168" s="29">
        <v>8</v>
      </c>
      <c r="P168" s="29">
        <f>O168*36%</f>
        <v>2.88</v>
      </c>
      <c r="Q168" s="29">
        <f>O168-P168</f>
        <v>5.12</v>
      </c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8.75">
      <c r="A169" s="14"/>
      <c r="B169" s="16" t="s">
        <v>27</v>
      </c>
      <c r="C169" s="8">
        <v>150</v>
      </c>
      <c r="D169" s="29">
        <f t="shared" si="94"/>
        <v>54</v>
      </c>
      <c r="E169" s="29">
        <f>C169-D169</f>
        <v>96</v>
      </c>
      <c r="F169" s="29">
        <v>36</v>
      </c>
      <c r="G169" s="29">
        <f>F169*36%</f>
        <v>12.959999999999999</v>
      </c>
      <c r="H169" s="29">
        <f>F169-G169</f>
        <v>23.04</v>
      </c>
      <c r="I169" s="29">
        <v>38</v>
      </c>
      <c r="J169" s="29">
        <f>I169*36%</f>
        <v>13.68</v>
      </c>
      <c r="K169" s="29">
        <f>I169-J169</f>
        <v>24.32</v>
      </c>
      <c r="L169" s="29">
        <v>38</v>
      </c>
      <c r="M169" s="29">
        <f>L169*36%</f>
        <v>13.68</v>
      </c>
      <c r="N169" s="29">
        <f>L169-M169</f>
        <v>24.32</v>
      </c>
      <c r="O169" s="29">
        <v>38</v>
      </c>
      <c r="P169" s="29">
        <f>O169*36%</f>
        <v>13.68</v>
      </c>
      <c r="Q169" s="29">
        <f>O169-P169</f>
        <v>24.32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45.75" customHeight="1">
      <c r="A170" s="11">
        <v>23</v>
      </c>
      <c r="B170" s="15" t="s">
        <v>62</v>
      </c>
      <c r="C170" s="9">
        <f>SUM(C171:C195)</f>
        <v>18190</v>
      </c>
      <c r="D170" s="30">
        <f>SUM(D171:D195)</f>
        <v>6548.400000000001</v>
      </c>
      <c r="E170" s="30">
        <f>SUM(E171:E195)</f>
        <v>11641.599999999997</v>
      </c>
      <c r="F170" s="28">
        <f aca="true" t="shared" si="108" ref="F170:Q170">F171+F172+F173+F174+F175+F176+F177+F178+F179+F180+F181+F182+F183+F184+F185+F186+F187+F188+F189+F190+F191+F192+F193+F194+F195</f>
        <v>4546</v>
      </c>
      <c r="G170" s="28">
        <f t="shared" si="108"/>
        <v>1636.56</v>
      </c>
      <c r="H170" s="28">
        <f t="shared" si="108"/>
        <v>2909.4399999999996</v>
      </c>
      <c r="I170" s="28">
        <f t="shared" si="108"/>
        <v>4547</v>
      </c>
      <c r="J170" s="28">
        <f t="shared" si="108"/>
        <v>1636.9199999999998</v>
      </c>
      <c r="K170" s="28">
        <f t="shared" si="108"/>
        <v>2910.0799999999995</v>
      </c>
      <c r="L170" s="28">
        <f t="shared" si="108"/>
        <v>4549</v>
      </c>
      <c r="M170" s="28">
        <f t="shared" si="108"/>
        <v>1637.6399999999999</v>
      </c>
      <c r="N170" s="28">
        <f t="shared" si="108"/>
        <v>2911.3599999999997</v>
      </c>
      <c r="O170" s="28">
        <f t="shared" si="108"/>
        <v>4548</v>
      </c>
      <c r="P170" s="28">
        <f t="shared" si="108"/>
        <v>1637.28</v>
      </c>
      <c r="Q170" s="28">
        <f t="shared" si="108"/>
        <v>2910.72</v>
      </c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8.75">
      <c r="A171" s="14"/>
      <c r="B171" s="16" t="s">
        <v>15</v>
      </c>
      <c r="C171" s="9">
        <v>805</v>
      </c>
      <c r="D171" s="29">
        <f t="shared" si="94"/>
        <v>289.8</v>
      </c>
      <c r="E171" s="29">
        <f>C171-D171</f>
        <v>515.2</v>
      </c>
      <c r="F171" s="28">
        <v>202</v>
      </c>
      <c r="G171" s="29">
        <f>F171*36%</f>
        <v>72.72</v>
      </c>
      <c r="H171" s="29">
        <f>F171-G171</f>
        <v>129.28</v>
      </c>
      <c r="I171" s="28">
        <v>201</v>
      </c>
      <c r="J171" s="29">
        <f>I171*36%</f>
        <v>72.36</v>
      </c>
      <c r="K171" s="29">
        <f>I171-J171</f>
        <v>128.64</v>
      </c>
      <c r="L171" s="28">
        <v>201</v>
      </c>
      <c r="M171" s="29">
        <f>L171*36%</f>
        <v>72.36</v>
      </c>
      <c r="N171" s="29">
        <f>L171-M171</f>
        <v>128.64</v>
      </c>
      <c r="O171" s="28">
        <v>201</v>
      </c>
      <c r="P171" s="29">
        <f>O171*36%</f>
        <v>72.36</v>
      </c>
      <c r="Q171" s="29">
        <f>O171-P171</f>
        <v>128.64</v>
      </c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8.75">
      <c r="A172" s="14"/>
      <c r="B172" s="16" t="s">
        <v>21</v>
      </c>
      <c r="C172" s="9">
        <v>540</v>
      </c>
      <c r="D172" s="29">
        <f t="shared" si="94"/>
        <v>194.4</v>
      </c>
      <c r="E172" s="29">
        <f aca="true" t="shared" si="109" ref="E172:E195">C172-D172</f>
        <v>345.6</v>
      </c>
      <c r="F172" s="28">
        <v>135</v>
      </c>
      <c r="G172" s="29">
        <f aca="true" t="shared" si="110" ref="G172:G195">F172*36%</f>
        <v>48.6</v>
      </c>
      <c r="H172" s="29">
        <f aca="true" t="shared" si="111" ref="H172:H195">F172-G172</f>
        <v>86.4</v>
      </c>
      <c r="I172" s="28">
        <v>135</v>
      </c>
      <c r="J172" s="29">
        <f aca="true" t="shared" si="112" ref="J172:J195">I172*36%</f>
        <v>48.6</v>
      </c>
      <c r="K172" s="29">
        <f aca="true" t="shared" si="113" ref="K172:K195">I172-J172</f>
        <v>86.4</v>
      </c>
      <c r="L172" s="28">
        <v>135</v>
      </c>
      <c r="M172" s="29">
        <f aca="true" t="shared" si="114" ref="M172:M195">L172*36%</f>
        <v>48.6</v>
      </c>
      <c r="N172" s="29">
        <f aca="true" t="shared" si="115" ref="N172:N195">L172-M172</f>
        <v>86.4</v>
      </c>
      <c r="O172" s="28">
        <v>135</v>
      </c>
      <c r="P172" s="29">
        <f aca="true" t="shared" si="116" ref="P172:P195">O172*36%</f>
        <v>48.6</v>
      </c>
      <c r="Q172" s="29">
        <f aca="true" t="shared" si="117" ref="Q172:Q195">O172-P172</f>
        <v>86.4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8.75">
      <c r="A173" s="14"/>
      <c r="B173" s="16" t="s">
        <v>13</v>
      </c>
      <c r="C173" s="9">
        <v>792</v>
      </c>
      <c r="D173" s="29">
        <f t="shared" si="94"/>
        <v>285.12</v>
      </c>
      <c r="E173" s="29">
        <f t="shared" si="109"/>
        <v>506.88</v>
      </c>
      <c r="F173" s="28">
        <v>198</v>
      </c>
      <c r="G173" s="29">
        <f t="shared" si="110"/>
        <v>71.28</v>
      </c>
      <c r="H173" s="29">
        <f t="shared" si="111"/>
        <v>126.72</v>
      </c>
      <c r="I173" s="28">
        <v>198</v>
      </c>
      <c r="J173" s="29">
        <f t="shared" si="112"/>
        <v>71.28</v>
      </c>
      <c r="K173" s="29">
        <f t="shared" si="113"/>
        <v>126.72</v>
      </c>
      <c r="L173" s="28">
        <v>198</v>
      </c>
      <c r="M173" s="29">
        <f t="shared" si="114"/>
        <v>71.28</v>
      </c>
      <c r="N173" s="29">
        <f t="shared" si="115"/>
        <v>126.72</v>
      </c>
      <c r="O173" s="28">
        <v>198</v>
      </c>
      <c r="P173" s="29">
        <f t="shared" si="116"/>
        <v>71.28</v>
      </c>
      <c r="Q173" s="29">
        <f t="shared" si="117"/>
        <v>126.72</v>
      </c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8.75">
      <c r="A174" s="14"/>
      <c r="B174" s="16" t="s">
        <v>11</v>
      </c>
      <c r="C174" s="9">
        <v>650</v>
      </c>
      <c r="D174" s="29">
        <f t="shared" si="94"/>
        <v>234</v>
      </c>
      <c r="E174" s="29">
        <f t="shared" si="109"/>
        <v>416</v>
      </c>
      <c r="F174" s="28">
        <v>162</v>
      </c>
      <c r="G174" s="29">
        <f t="shared" si="110"/>
        <v>58.32</v>
      </c>
      <c r="H174" s="29">
        <f t="shared" si="111"/>
        <v>103.68</v>
      </c>
      <c r="I174" s="28">
        <v>162</v>
      </c>
      <c r="J174" s="29">
        <f t="shared" si="112"/>
        <v>58.32</v>
      </c>
      <c r="K174" s="29">
        <f t="shared" si="113"/>
        <v>103.68</v>
      </c>
      <c r="L174" s="28">
        <v>163</v>
      </c>
      <c r="M174" s="29">
        <f t="shared" si="114"/>
        <v>58.68</v>
      </c>
      <c r="N174" s="29">
        <f t="shared" si="115"/>
        <v>104.32</v>
      </c>
      <c r="O174" s="28">
        <v>163</v>
      </c>
      <c r="P174" s="29">
        <f t="shared" si="116"/>
        <v>58.68</v>
      </c>
      <c r="Q174" s="29">
        <f t="shared" si="117"/>
        <v>104.32</v>
      </c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8.75">
      <c r="A175" s="14"/>
      <c r="B175" s="16" t="s">
        <v>12</v>
      </c>
      <c r="C175" s="9">
        <v>690</v>
      </c>
      <c r="D175" s="29">
        <f t="shared" si="94"/>
        <v>248.39999999999998</v>
      </c>
      <c r="E175" s="29">
        <f t="shared" si="109"/>
        <v>441.6</v>
      </c>
      <c r="F175" s="28">
        <v>172</v>
      </c>
      <c r="G175" s="29">
        <f t="shared" si="110"/>
        <v>61.919999999999995</v>
      </c>
      <c r="H175" s="29">
        <f t="shared" si="111"/>
        <v>110.08000000000001</v>
      </c>
      <c r="I175" s="28">
        <v>172</v>
      </c>
      <c r="J175" s="29">
        <f t="shared" si="112"/>
        <v>61.919999999999995</v>
      </c>
      <c r="K175" s="29">
        <f t="shared" si="113"/>
        <v>110.08000000000001</v>
      </c>
      <c r="L175" s="28">
        <v>173</v>
      </c>
      <c r="M175" s="29">
        <f t="shared" si="114"/>
        <v>62.28</v>
      </c>
      <c r="N175" s="29">
        <f t="shared" si="115"/>
        <v>110.72</v>
      </c>
      <c r="O175" s="28">
        <v>173</v>
      </c>
      <c r="P175" s="29">
        <f t="shared" si="116"/>
        <v>62.28</v>
      </c>
      <c r="Q175" s="29">
        <f t="shared" si="117"/>
        <v>110.72</v>
      </c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8.75">
      <c r="A176" s="14"/>
      <c r="B176" s="16" t="s">
        <v>30</v>
      </c>
      <c r="C176" s="9">
        <v>400</v>
      </c>
      <c r="D176" s="29">
        <f t="shared" si="94"/>
        <v>144</v>
      </c>
      <c r="E176" s="29">
        <f t="shared" si="109"/>
        <v>256</v>
      </c>
      <c r="F176" s="28">
        <v>100</v>
      </c>
      <c r="G176" s="29">
        <f t="shared" si="110"/>
        <v>36</v>
      </c>
      <c r="H176" s="29">
        <f t="shared" si="111"/>
        <v>64</v>
      </c>
      <c r="I176" s="28">
        <v>100</v>
      </c>
      <c r="J176" s="29">
        <f t="shared" si="112"/>
        <v>36</v>
      </c>
      <c r="K176" s="29">
        <f t="shared" si="113"/>
        <v>64</v>
      </c>
      <c r="L176" s="28">
        <v>100</v>
      </c>
      <c r="M176" s="29">
        <f t="shared" si="114"/>
        <v>36</v>
      </c>
      <c r="N176" s="29">
        <f t="shared" si="115"/>
        <v>64</v>
      </c>
      <c r="O176" s="28">
        <v>100</v>
      </c>
      <c r="P176" s="29">
        <f t="shared" si="116"/>
        <v>36</v>
      </c>
      <c r="Q176" s="29">
        <f t="shared" si="117"/>
        <v>64</v>
      </c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8.75">
      <c r="A177" s="14"/>
      <c r="B177" s="16" t="s">
        <v>32</v>
      </c>
      <c r="C177" s="9">
        <v>600</v>
      </c>
      <c r="D177" s="29">
        <f t="shared" si="94"/>
        <v>216</v>
      </c>
      <c r="E177" s="29">
        <f t="shared" si="109"/>
        <v>384</v>
      </c>
      <c r="F177" s="28">
        <v>150</v>
      </c>
      <c r="G177" s="29">
        <f t="shared" si="110"/>
        <v>54</v>
      </c>
      <c r="H177" s="29">
        <f t="shared" si="111"/>
        <v>96</v>
      </c>
      <c r="I177" s="28">
        <v>150</v>
      </c>
      <c r="J177" s="29">
        <f t="shared" si="112"/>
        <v>54</v>
      </c>
      <c r="K177" s="29">
        <f t="shared" si="113"/>
        <v>96</v>
      </c>
      <c r="L177" s="28">
        <v>150</v>
      </c>
      <c r="M177" s="29">
        <f t="shared" si="114"/>
        <v>54</v>
      </c>
      <c r="N177" s="29">
        <f t="shared" si="115"/>
        <v>96</v>
      </c>
      <c r="O177" s="28">
        <v>150</v>
      </c>
      <c r="P177" s="29">
        <f t="shared" si="116"/>
        <v>54</v>
      </c>
      <c r="Q177" s="29">
        <f t="shared" si="117"/>
        <v>96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8.75">
      <c r="A178" s="14"/>
      <c r="B178" s="16" t="s">
        <v>33</v>
      </c>
      <c r="C178" s="9">
        <v>169</v>
      </c>
      <c r="D178" s="29">
        <f t="shared" si="94"/>
        <v>60.839999999999996</v>
      </c>
      <c r="E178" s="29">
        <f t="shared" si="109"/>
        <v>108.16</v>
      </c>
      <c r="F178" s="28">
        <v>43</v>
      </c>
      <c r="G178" s="29">
        <f t="shared" si="110"/>
        <v>15.479999999999999</v>
      </c>
      <c r="H178" s="29">
        <f t="shared" si="111"/>
        <v>27.520000000000003</v>
      </c>
      <c r="I178" s="28">
        <v>42</v>
      </c>
      <c r="J178" s="29">
        <f t="shared" si="112"/>
        <v>15.12</v>
      </c>
      <c r="K178" s="29">
        <f t="shared" si="113"/>
        <v>26.880000000000003</v>
      </c>
      <c r="L178" s="28">
        <v>42</v>
      </c>
      <c r="M178" s="29">
        <f t="shared" si="114"/>
        <v>15.12</v>
      </c>
      <c r="N178" s="29">
        <f t="shared" si="115"/>
        <v>26.880000000000003</v>
      </c>
      <c r="O178" s="28">
        <v>42</v>
      </c>
      <c r="P178" s="29">
        <f t="shared" si="116"/>
        <v>15.12</v>
      </c>
      <c r="Q178" s="29">
        <f t="shared" si="117"/>
        <v>26.880000000000003</v>
      </c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8.75">
      <c r="A179" s="14"/>
      <c r="B179" s="16" t="s">
        <v>19</v>
      </c>
      <c r="C179" s="9">
        <v>303</v>
      </c>
      <c r="D179" s="29">
        <f t="shared" si="94"/>
        <v>109.08</v>
      </c>
      <c r="E179" s="29">
        <f t="shared" si="109"/>
        <v>193.92000000000002</v>
      </c>
      <c r="F179" s="28">
        <v>76</v>
      </c>
      <c r="G179" s="29">
        <f t="shared" si="110"/>
        <v>27.36</v>
      </c>
      <c r="H179" s="29">
        <f t="shared" si="111"/>
        <v>48.64</v>
      </c>
      <c r="I179" s="28">
        <v>76</v>
      </c>
      <c r="J179" s="29">
        <f t="shared" si="112"/>
        <v>27.36</v>
      </c>
      <c r="K179" s="29">
        <f t="shared" si="113"/>
        <v>48.64</v>
      </c>
      <c r="L179" s="28">
        <v>76</v>
      </c>
      <c r="M179" s="29">
        <f t="shared" si="114"/>
        <v>27.36</v>
      </c>
      <c r="N179" s="29">
        <f t="shared" si="115"/>
        <v>48.64</v>
      </c>
      <c r="O179" s="28">
        <v>75</v>
      </c>
      <c r="P179" s="29">
        <f t="shared" si="116"/>
        <v>27</v>
      </c>
      <c r="Q179" s="29">
        <f t="shared" si="117"/>
        <v>48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8.75">
      <c r="A180" s="14"/>
      <c r="B180" s="16" t="s">
        <v>20</v>
      </c>
      <c r="C180" s="9">
        <v>502</v>
      </c>
      <c r="D180" s="29">
        <f t="shared" si="94"/>
        <v>180.72</v>
      </c>
      <c r="E180" s="29">
        <f t="shared" si="109"/>
        <v>321.28</v>
      </c>
      <c r="F180" s="28">
        <v>126</v>
      </c>
      <c r="G180" s="29">
        <f t="shared" si="110"/>
        <v>45.36</v>
      </c>
      <c r="H180" s="29">
        <f t="shared" si="111"/>
        <v>80.64</v>
      </c>
      <c r="I180" s="28">
        <v>126</v>
      </c>
      <c r="J180" s="29">
        <f t="shared" si="112"/>
        <v>45.36</v>
      </c>
      <c r="K180" s="29">
        <f t="shared" si="113"/>
        <v>80.64</v>
      </c>
      <c r="L180" s="28">
        <v>125</v>
      </c>
      <c r="M180" s="29">
        <f t="shared" si="114"/>
        <v>45</v>
      </c>
      <c r="N180" s="29">
        <f t="shared" si="115"/>
        <v>80</v>
      </c>
      <c r="O180" s="28">
        <v>125</v>
      </c>
      <c r="P180" s="29">
        <f t="shared" si="116"/>
        <v>45</v>
      </c>
      <c r="Q180" s="29">
        <f t="shared" si="117"/>
        <v>80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8.75">
      <c r="A181" s="14"/>
      <c r="B181" s="16" t="s">
        <v>23</v>
      </c>
      <c r="C181" s="9">
        <v>1593</v>
      </c>
      <c r="D181" s="29">
        <f t="shared" si="94"/>
        <v>573.48</v>
      </c>
      <c r="E181" s="29">
        <f t="shared" si="109"/>
        <v>1019.52</v>
      </c>
      <c r="F181" s="28">
        <v>399</v>
      </c>
      <c r="G181" s="29">
        <f t="shared" si="110"/>
        <v>143.64</v>
      </c>
      <c r="H181" s="29">
        <f t="shared" si="111"/>
        <v>255.36</v>
      </c>
      <c r="I181" s="28">
        <v>398</v>
      </c>
      <c r="J181" s="29">
        <f t="shared" si="112"/>
        <v>143.28</v>
      </c>
      <c r="K181" s="29">
        <f t="shared" si="113"/>
        <v>254.72</v>
      </c>
      <c r="L181" s="28">
        <v>398</v>
      </c>
      <c r="M181" s="29">
        <f t="shared" si="114"/>
        <v>143.28</v>
      </c>
      <c r="N181" s="29">
        <f t="shared" si="115"/>
        <v>254.72</v>
      </c>
      <c r="O181" s="28">
        <v>398</v>
      </c>
      <c r="P181" s="29">
        <f t="shared" si="116"/>
        <v>143.28</v>
      </c>
      <c r="Q181" s="29">
        <f t="shared" si="117"/>
        <v>254.72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8.75">
      <c r="A182" s="14"/>
      <c r="B182" s="16" t="s">
        <v>31</v>
      </c>
      <c r="C182" s="9">
        <v>1003</v>
      </c>
      <c r="D182" s="29">
        <f t="shared" si="94"/>
        <v>361.08</v>
      </c>
      <c r="E182" s="29">
        <f t="shared" si="109"/>
        <v>641.9200000000001</v>
      </c>
      <c r="F182" s="28">
        <v>251</v>
      </c>
      <c r="G182" s="29">
        <f t="shared" si="110"/>
        <v>90.36</v>
      </c>
      <c r="H182" s="29">
        <f t="shared" si="111"/>
        <v>160.64</v>
      </c>
      <c r="I182" s="28">
        <v>250</v>
      </c>
      <c r="J182" s="29">
        <f t="shared" si="112"/>
        <v>90</v>
      </c>
      <c r="K182" s="29">
        <f t="shared" si="113"/>
        <v>160</v>
      </c>
      <c r="L182" s="28">
        <v>251</v>
      </c>
      <c r="M182" s="29">
        <f t="shared" si="114"/>
        <v>90.36</v>
      </c>
      <c r="N182" s="29">
        <f t="shared" si="115"/>
        <v>160.64</v>
      </c>
      <c r="O182" s="28">
        <v>251</v>
      </c>
      <c r="P182" s="29">
        <f t="shared" si="116"/>
        <v>90.36</v>
      </c>
      <c r="Q182" s="29">
        <f t="shared" si="117"/>
        <v>160.64</v>
      </c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8.75">
      <c r="A183" s="14"/>
      <c r="B183" s="16" t="s">
        <v>34</v>
      </c>
      <c r="C183" s="9">
        <v>30</v>
      </c>
      <c r="D183" s="29">
        <f t="shared" si="94"/>
        <v>10.799999999999999</v>
      </c>
      <c r="E183" s="29">
        <f t="shared" si="109"/>
        <v>19.200000000000003</v>
      </c>
      <c r="F183" s="28">
        <v>6</v>
      </c>
      <c r="G183" s="29">
        <f t="shared" si="110"/>
        <v>2.16</v>
      </c>
      <c r="H183" s="29">
        <f t="shared" si="111"/>
        <v>3.84</v>
      </c>
      <c r="I183" s="28">
        <v>8</v>
      </c>
      <c r="J183" s="29">
        <f t="shared" si="112"/>
        <v>2.88</v>
      </c>
      <c r="K183" s="29">
        <f t="shared" si="113"/>
        <v>5.12</v>
      </c>
      <c r="L183" s="28">
        <v>8</v>
      </c>
      <c r="M183" s="29">
        <f t="shared" si="114"/>
        <v>2.88</v>
      </c>
      <c r="N183" s="29">
        <f t="shared" si="115"/>
        <v>5.12</v>
      </c>
      <c r="O183" s="28">
        <v>8</v>
      </c>
      <c r="P183" s="29">
        <f t="shared" si="116"/>
        <v>2.88</v>
      </c>
      <c r="Q183" s="29">
        <f t="shared" si="117"/>
        <v>5.12</v>
      </c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8.75">
      <c r="A184" s="14"/>
      <c r="B184" s="16" t="s">
        <v>35</v>
      </c>
      <c r="C184" s="9">
        <v>749</v>
      </c>
      <c r="D184" s="29">
        <f t="shared" si="94"/>
        <v>269.64</v>
      </c>
      <c r="E184" s="29">
        <f t="shared" si="109"/>
        <v>479.36</v>
      </c>
      <c r="F184" s="28">
        <v>188</v>
      </c>
      <c r="G184" s="29">
        <f t="shared" si="110"/>
        <v>67.67999999999999</v>
      </c>
      <c r="H184" s="29">
        <f t="shared" si="111"/>
        <v>120.32000000000001</v>
      </c>
      <c r="I184" s="28">
        <v>187</v>
      </c>
      <c r="J184" s="29">
        <f t="shared" si="112"/>
        <v>67.32</v>
      </c>
      <c r="K184" s="29">
        <f t="shared" si="113"/>
        <v>119.68</v>
      </c>
      <c r="L184" s="28">
        <v>187</v>
      </c>
      <c r="M184" s="29">
        <f t="shared" si="114"/>
        <v>67.32</v>
      </c>
      <c r="N184" s="29">
        <f t="shared" si="115"/>
        <v>119.68</v>
      </c>
      <c r="O184" s="28">
        <v>187</v>
      </c>
      <c r="P184" s="29">
        <f t="shared" si="116"/>
        <v>67.32</v>
      </c>
      <c r="Q184" s="29">
        <f t="shared" si="117"/>
        <v>119.68</v>
      </c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8.75">
      <c r="A185" s="14"/>
      <c r="B185" s="16" t="s">
        <v>119</v>
      </c>
      <c r="C185" s="9">
        <v>710</v>
      </c>
      <c r="D185" s="29">
        <f t="shared" si="94"/>
        <v>255.6</v>
      </c>
      <c r="E185" s="29">
        <f t="shared" si="109"/>
        <v>454.4</v>
      </c>
      <c r="F185" s="28">
        <v>177</v>
      </c>
      <c r="G185" s="29">
        <f t="shared" si="110"/>
        <v>63.72</v>
      </c>
      <c r="H185" s="29">
        <f t="shared" si="111"/>
        <v>113.28</v>
      </c>
      <c r="I185" s="28">
        <v>177</v>
      </c>
      <c r="J185" s="29">
        <f t="shared" si="112"/>
        <v>63.72</v>
      </c>
      <c r="K185" s="29">
        <f t="shared" si="113"/>
        <v>113.28</v>
      </c>
      <c r="L185" s="28">
        <v>178</v>
      </c>
      <c r="M185" s="29">
        <f t="shared" si="114"/>
        <v>64.08</v>
      </c>
      <c r="N185" s="29">
        <f t="shared" si="115"/>
        <v>113.92</v>
      </c>
      <c r="O185" s="28">
        <v>178</v>
      </c>
      <c r="P185" s="29">
        <f t="shared" si="116"/>
        <v>64.08</v>
      </c>
      <c r="Q185" s="29">
        <f t="shared" si="117"/>
        <v>113.92</v>
      </c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8.75">
      <c r="A186" s="14"/>
      <c r="B186" s="16" t="s">
        <v>36</v>
      </c>
      <c r="C186" s="9">
        <v>400</v>
      </c>
      <c r="D186" s="29">
        <f t="shared" si="94"/>
        <v>144</v>
      </c>
      <c r="E186" s="29">
        <f t="shared" si="109"/>
        <v>256</v>
      </c>
      <c r="F186" s="28">
        <v>100</v>
      </c>
      <c r="G186" s="29">
        <f t="shared" si="110"/>
        <v>36</v>
      </c>
      <c r="H186" s="29">
        <f t="shared" si="111"/>
        <v>64</v>
      </c>
      <c r="I186" s="28">
        <v>100</v>
      </c>
      <c r="J186" s="29">
        <f t="shared" si="112"/>
        <v>36</v>
      </c>
      <c r="K186" s="29">
        <f t="shared" si="113"/>
        <v>64</v>
      </c>
      <c r="L186" s="28">
        <v>100</v>
      </c>
      <c r="M186" s="29">
        <f t="shared" si="114"/>
        <v>36</v>
      </c>
      <c r="N186" s="29">
        <f t="shared" si="115"/>
        <v>64</v>
      </c>
      <c r="O186" s="28">
        <v>100</v>
      </c>
      <c r="P186" s="29">
        <f t="shared" si="116"/>
        <v>36</v>
      </c>
      <c r="Q186" s="29">
        <f t="shared" si="117"/>
        <v>64</v>
      </c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8.75">
      <c r="A187" s="14"/>
      <c r="B187" s="16" t="s">
        <v>244</v>
      </c>
      <c r="C187" s="9">
        <v>1380</v>
      </c>
      <c r="D187" s="29">
        <f t="shared" si="94"/>
        <v>496.79999999999995</v>
      </c>
      <c r="E187" s="29">
        <f t="shared" si="109"/>
        <v>883.2</v>
      </c>
      <c r="F187" s="28">
        <v>345</v>
      </c>
      <c r="G187" s="29">
        <f t="shared" si="110"/>
        <v>124.19999999999999</v>
      </c>
      <c r="H187" s="29">
        <f t="shared" si="111"/>
        <v>220.8</v>
      </c>
      <c r="I187" s="28">
        <v>345</v>
      </c>
      <c r="J187" s="29">
        <f t="shared" si="112"/>
        <v>124.19999999999999</v>
      </c>
      <c r="K187" s="29">
        <f t="shared" si="113"/>
        <v>220.8</v>
      </c>
      <c r="L187" s="28">
        <v>345</v>
      </c>
      <c r="M187" s="29">
        <f t="shared" si="114"/>
        <v>124.19999999999999</v>
      </c>
      <c r="N187" s="29">
        <f t="shared" si="115"/>
        <v>220.8</v>
      </c>
      <c r="O187" s="28">
        <v>345</v>
      </c>
      <c r="P187" s="29">
        <f t="shared" si="116"/>
        <v>124.19999999999999</v>
      </c>
      <c r="Q187" s="29">
        <f t="shared" si="117"/>
        <v>220.8</v>
      </c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8.75">
      <c r="A188" s="14"/>
      <c r="B188" s="16" t="s">
        <v>24</v>
      </c>
      <c r="C188" s="9">
        <v>166</v>
      </c>
      <c r="D188" s="29">
        <f t="shared" si="94"/>
        <v>59.76</v>
      </c>
      <c r="E188" s="29">
        <f t="shared" si="109"/>
        <v>106.24000000000001</v>
      </c>
      <c r="F188" s="28">
        <v>40</v>
      </c>
      <c r="G188" s="29">
        <f t="shared" si="110"/>
        <v>14.399999999999999</v>
      </c>
      <c r="H188" s="29">
        <f t="shared" si="111"/>
        <v>25.6</v>
      </c>
      <c r="I188" s="28">
        <v>42</v>
      </c>
      <c r="J188" s="29">
        <f t="shared" si="112"/>
        <v>15.12</v>
      </c>
      <c r="K188" s="29">
        <f t="shared" si="113"/>
        <v>26.880000000000003</v>
      </c>
      <c r="L188" s="28">
        <v>42</v>
      </c>
      <c r="M188" s="29">
        <f t="shared" si="114"/>
        <v>15.12</v>
      </c>
      <c r="N188" s="29">
        <f t="shared" si="115"/>
        <v>26.880000000000003</v>
      </c>
      <c r="O188" s="28">
        <v>42</v>
      </c>
      <c r="P188" s="29">
        <f t="shared" si="116"/>
        <v>15.12</v>
      </c>
      <c r="Q188" s="29">
        <f t="shared" si="117"/>
        <v>26.880000000000003</v>
      </c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8.75">
      <c r="A189" s="14"/>
      <c r="B189" s="7" t="s">
        <v>73</v>
      </c>
      <c r="C189" s="9">
        <v>890</v>
      </c>
      <c r="D189" s="29">
        <f t="shared" si="94"/>
        <v>320.4</v>
      </c>
      <c r="E189" s="29">
        <f t="shared" si="109"/>
        <v>569.6</v>
      </c>
      <c r="F189" s="28">
        <v>223</v>
      </c>
      <c r="G189" s="29">
        <f t="shared" si="110"/>
        <v>80.28</v>
      </c>
      <c r="H189" s="29">
        <f t="shared" si="111"/>
        <v>142.72</v>
      </c>
      <c r="I189" s="28">
        <v>223</v>
      </c>
      <c r="J189" s="29">
        <f t="shared" si="112"/>
        <v>80.28</v>
      </c>
      <c r="K189" s="29">
        <f t="shared" si="113"/>
        <v>142.72</v>
      </c>
      <c r="L189" s="28">
        <v>222</v>
      </c>
      <c r="M189" s="29">
        <f t="shared" si="114"/>
        <v>79.92</v>
      </c>
      <c r="N189" s="29">
        <f t="shared" si="115"/>
        <v>142.07999999999998</v>
      </c>
      <c r="O189" s="28">
        <v>222</v>
      </c>
      <c r="P189" s="29">
        <f t="shared" si="116"/>
        <v>79.92</v>
      </c>
      <c r="Q189" s="29">
        <f t="shared" si="117"/>
        <v>142.07999999999998</v>
      </c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8.75">
      <c r="A190" s="14"/>
      <c r="B190" s="16" t="s">
        <v>14</v>
      </c>
      <c r="C190" s="9">
        <v>850</v>
      </c>
      <c r="D190" s="29">
        <f t="shared" si="94"/>
        <v>306</v>
      </c>
      <c r="E190" s="29">
        <f t="shared" si="109"/>
        <v>544</v>
      </c>
      <c r="F190" s="28">
        <v>212</v>
      </c>
      <c r="G190" s="29">
        <f t="shared" si="110"/>
        <v>76.32</v>
      </c>
      <c r="H190" s="29">
        <f t="shared" si="111"/>
        <v>135.68</v>
      </c>
      <c r="I190" s="28">
        <v>212</v>
      </c>
      <c r="J190" s="29">
        <f t="shared" si="112"/>
        <v>76.32</v>
      </c>
      <c r="K190" s="29">
        <f t="shared" si="113"/>
        <v>135.68</v>
      </c>
      <c r="L190" s="28">
        <v>213</v>
      </c>
      <c r="M190" s="29">
        <f t="shared" si="114"/>
        <v>76.67999999999999</v>
      </c>
      <c r="N190" s="29">
        <f t="shared" si="115"/>
        <v>136.32</v>
      </c>
      <c r="O190" s="28">
        <v>213</v>
      </c>
      <c r="P190" s="29">
        <f t="shared" si="116"/>
        <v>76.67999999999999</v>
      </c>
      <c r="Q190" s="29">
        <f t="shared" si="117"/>
        <v>136.32</v>
      </c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8.75">
      <c r="A191" s="14"/>
      <c r="B191" s="16" t="s">
        <v>18</v>
      </c>
      <c r="C191" s="9">
        <v>1604</v>
      </c>
      <c r="D191" s="29">
        <f t="shared" si="94"/>
        <v>577.4399999999999</v>
      </c>
      <c r="E191" s="29">
        <f t="shared" si="109"/>
        <v>1026.56</v>
      </c>
      <c r="F191" s="28">
        <v>401</v>
      </c>
      <c r="G191" s="29">
        <f t="shared" si="110"/>
        <v>144.35999999999999</v>
      </c>
      <c r="H191" s="29">
        <f t="shared" si="111"/>
        <v>256.64</v>
      </c>
      <c r="I191" s="28">
        <v>401</v>
      </c>
      <c r="J191" s="29">
        <f t="shared" si="112"/>
        <v>144.35999999999999</v>
      </c>
      <c r="K191" s="29">
        <f t="shared" si="113"/>
        <v>256.64</v>
      </c>
      <c r="L191" s="28">
        <v>401</v>
      </c>
      <c r="M191" s="29">
        <f t="shared" si="114"/>
        <v>144.35999999999999</v>
      </c>
      <c r="N191" s="29">
        <f t="shared" si="115"/>
        <v>256.64</v>
      </c>
      <c r="O191" s="28">
        <v>401</v>
      </c>
      <c r="P191" s="29">
        <f t="shared" si="116"/>
        <v>144.35999999999999</v>
      </c>
      <c r="Q191" s="29">
        <f t="shared" si="117"/>
        <v>256.64</v>
      </c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8.75">
      <c r="A192" s="14"/>
      <c r="B192" s="16" t="s">
        <v>16</v>
      </c>
      <c r="C192" s="9">
        <v>1074</v>
      </c>
      <c r="D192" s="29">
        <f t="shared" si="94"/>
        <v>386.64</v>
      </c>
      <c r="E192" s="29">
        <f t="shared" si="109"/>
        <v>687.36</v>
      </c>
      <c r="F192" s="28">
        <v>267</v>
      </c>
      <c r="G192" s="29">
        <f t="shared" si="110"/>
        <v>96.11999999999999</v>
      </c>
      <c r="H192" s="29">
        <f t="shared" si="111"/>
        <v>170.88</v>
      </c>
      <c r="I192" s="28">
        <v>269</v>
      </c>
      <c r="J192" s="29">
        <f t="shared" si="112"/>
        <v>96.84</v>
      </c>
      <c r="K192" s="29">
        <f t="shared" si="113"/>
        <v>172.16</v>
      </c>
      <c r="L192" s="28">
        <v>269</v>
      </c>
      <c r="M192" s="29">
        <f t="shared" si="114"/>
        <v>96.84</v>
      </c>
      <c r="N192" s="29">
        <f t="shared" si="115"/>
        <v>172.16</v>
      </c>
      <c r="O192" s="28">
        <v>269</v>
      </c>
      <c r="P192" s="29">
        <f t="shared" si="116"/>
        <v>96.84</v>
      </c>
      <c r="Q192" s="29">
        <f t="shared" si="117"/>
        <v>172.16</v>
      </c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8.75">
      <c r="A193" s="14"/>
      <c r="B193" s="16" t="s">
        <v>37</v>
      </c>
      <c r="C193" s="9">
        <v>1370</v>
      </c>
      <c r="D193" s="29">
        <f t="shared" si="94"/>
        <v>493.2</v>
      </c>
      <c r="E193" s="29">
        <f t="shared" si="109"/>
        <v>876.8</v>
      </c>
      <c r="F193" s="28">
        <v>343</v>
      </c>
      <c r="G193" s="29">
        <f t="shared" si="110"/>
        <v>123.47999999999999</v>
      </c>
      <c r="H193" s="29">
        <f t="shared" si="111"/>
        <v>219.52</v>
      </c>
      <c r="I193" s="28">
        <v>343</v>
      </c>
      <c r="J193" s="29">
        <f t="shared" si="112"/>
        <v>123.47999999999999</v>
      </c>
      <c r="K193" s="29">
        <f t="shared" si="113"/>
        <v>219.52</v>
      </c>
      <c r="L193" s="28">
        <v>342</v>
      </c>
      <c r="M193" s="29">
        <f t="shared" si="114"/>
        <v>123.11999999999999</v>
      </c>
      <c r="N193" s="29">
        <f t="shared" si="115"/>
        <v>218.88</v>
      </c>
      <c r="O193" s="28">
        <v>342</v>
      </c>
      <c r="P193" s="29">
        <f t="shared" si="116"/>
        <v>123.11999999999999</v>
      </c>
      <c r="Q193" s="29">
        <f t="shared" si="117"/>
        <v>218.88</v>
      </c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8.75">
      <c r="A194" s="14"/>
      <c r="B194" s="16" t="s">
        <v>38</v>
      </c>
      <c r="C194" s="9">
        <v>460</v>
      </c>
      <c r="D194" s="29">
        <f t="shared" si="94"/>
        <v>165.6</v>
      </c>
      <c r="E194" s="29">
        <f t="shared" si="109"/>
        <v>294.4</v>
      </c>
      <c r="F194" s="28">
        <v>115</v>
      </c>
      <c r="G194" s="29">
        <f t="shared" si="110"/>
        <v>41.4</v>
      </c>
      <c r="H194" s="29">
        <f t="shared" si="111"/>
        <v>73.6</v>
      </c>
      <c r="I194" s="28">
        <v>115</v>
      </c>
      <c r="J194" s="29">
        <f t="shared" si="112"/>
        <v>41.4</v>
      </c>
      <c r="K194" s="29">
        <f t="shared" si="113"/>
        <v>73.6</v>
      </c>
      <c r="L194" s="28">
        <v>115</v>
      </c>
      <c r="M194" s="29">
        <f t="shared" si="114"/>
        <v>41.4</v>
      </c>
      <c r="N194" s="29">
        <f t="shared" si="115"/>
        <v>73.6</v>
      </c>
      <c r="O194" s="28">
        <v>115</v>
      </c>
      <c r="P194" s="29">
        <f t="shared" si="116"/>
        <v>41.4</v>
      </c>
      <c r="Q194" s="29">
        <f t="shared" si="117"/>
        <v>73.6</v>
      </c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8.75">
      <c r="A195" s="14"/>
      <c r="B195" s="16" t="s">
        <v>39</v>
      </c>
      <c r="C195" s="9">
        <v>460</v>
      </c>
      <c r="D195" s="29">
        <f t="shared" si="94"/>
        <v>165.6</v>
      </c>
      <c r="E195" s="29">
        <f t="shared" si="109"/>
        <v>294.4</v>
      </c>
      <c r="F195" s="28">
        <v>115</v>
      </c>
      <c r="G195" s="29">
        <f t="shared" si="110"/>
        <v>41.4</v>
      </c>
      <c r="H195" s="29">
        <f t="shared" si="111"/>
        <v>73.6</v>
      </c>
      <c r="I195" s="28">
        <v>115</v>
      </c>
      <c r="J195" s="29">
        <f t="shared" si="112"/>
        <v>41.4</v>
      </c>
      <c r="K195" s="29">
        <f t="shared" si="113"/>
        <v>73.6</v>
      </c>
      <c r="L195" s="28">
        <v>115</v>
      </c>
      <c r="M195" s="29">
        <f t="shared" si="114"/>
        <v>41.4</v>
      </c>
      <c r="N195" s="29">
        <f t="shared" si="115"/>
        <v>73.6</v>
      </c>
      <c r="O195" s="28">
        <v>115</v>
      </c>
      <c r="P195" s="29">
        <f t="shared" si="116"/>
        <v>41.4</v>
      </c>
      <c r="Q195" s="29">
        <f t="shared" si="117"/>
        <v>73.6</v>
      </c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45.75" customHeight="1">
      <c r="A196" s="11">
        <v>24</v>
      </c>
      <c r="B196" s="15" t="s">
        <v>137</v>
      </c>
      <c r="C196" s="28">
        <f aca="true" t="shared" si="118" ref="C196:Q196">C197+C198+C199+C200+C201+C202+C204+C205+C206+C207+C208+C209+C210+C211+C212+C213+C214+C215</f>
        <v>9978</v>
      </c>
      <c r="D196" s="28">
        <f t="shared" si="118"/>
        <v>3592.08</v>
      </c>
      <c r="E196" s="28">
        <f t="shared" si="118"/>
        <v>6385.92</v>
      </c>
      <c r="F196" s="28">
        <f t="shared" si="118"/>
        <v>2487</v>
      </c>
      <c r="G196" s="28">
        <f t="shared" si="118"/>
        <v>895.3199999999999</v>
      </c>
      <c r="H196" s="28">
        <f t="shared" si="118"/>
        <v>1591.6799999999998</v>
      </c>
      <c r="I196" s="28">
        <f t="shared" si="118"/>
        <v>2497</v>
      </c>
      <c r="J196" s="28">
        <f t="shared" si="118"/>
        <v>898.9199999999998</v>
      </c>
      <c r="K196" s="28">
        <f t="shared" si="118"/>
        <v>1598.0800000000002</v>
      </c>
      <c r="L196" s="28">
        <f t="shared" si="118"/>
        <v>2497</v>
      </c>
      <c r="M196" s="28">
        <f t="shared" si="118"/>
        <v>898.9199999999998</v>
      </c>
      <c r="N196" s="28">
        <f t="shared" si="118"/>
        <v>1598.0800000000002</v>
      </c>
      <c r="O196" s="28">
        <f t="shared" si="118"/>
        <v>2497</v>
      </c>
      <c r="P196" s="28">
        <f t="shared" si="118"/>
        <v>898.9199999999998</v>
      </c>
      <c r="Q196" s="28">
        <f t="shared" si="118"/>
        <v>1598.0800000000002</v>
      </c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8.75">
      <c r="A197" s="14"/>
      <c r="B197" s="16" t="s">
        <v>10</v>
      </c>
      <c r="C197" s="8">
        <v>40</v>
      </c>
      <c r="D197" s="29">
        <f t="shared" si="94"/>
        <v>14.399999999999999</v>
      </c>
      <c r="E197" s="29">
        <f>C197-D197</f>
        <v>25.6</v>
      </c>
      <c r="F197" s="29">
        <v>10</v>
      </c>
      <c r="G197" s="29">
        <f>F197*36%</f>
        <v>3.5999999999999996</v>
      </c>
      <c r="H197" s="29">
        <f>F197-G197</f>
        <v>6.4</v>
      </c>
      <c r="I197" s="29">
        <v>10</v>
      </c>
      <c r="J197" s="29">
        <f>I197*36%</f>
        <v>3.5999999999999996</v>
      </c>
      <c r="K197" s="29">
        <f>I197-J197</f>
        <v>6.4</v>
      </c>
      <c r="L197" s="29">
        <v>10</v>
      </c>
      <c r="M197" s="29">
        <f>L197*36%</f>
        <v>3.5999999999999996</v>
      </c>
      <c r="N197" s="29">
        <f>L197-M197</f>
        <v>6.4</v>
      </c>
      <c r="O197" s="29">
        <v>10</v>
      </c>
      <c r="P197" s="29">
        <f>O197*36%</f>
        <v>3.5999999999999996</v>
      </c>
      <c r="Q197" s="29">
        <f>O197-P197</f>
        <v>6.4</v>
      </c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8.75">
      <c r="A198" s="14"/>
      <c r="B198" s="16" t="s">
        <v>15</v>
      </c>
      <c r="C198" s="8">
        <v>295</v>
      </c>
      <c r="D198" s="29">
        <f t="shared" si="94"/>
        <v>106.2</v>
      </c>
      <c r="E198" s="29">
        <f aca="true" t="shared" si="119" ref="E198:E214">C198-D198</f>
        <v>188.8</v>
      </c>
      <c r="F198" s="29">
        <v>73</v>
      </c>
      <c r="G198" s="29">
        <f aca="true" t="shared" si="120" ref="G198:G215">F198*36%</f>
        <v>26.279999999999998</v>
      </c>
      <c r="H198" s="29">
        <f aca="true" t="shared" si="121" ref="H198:H215">F198-G198</f>
        <v>46.72</v>
      </c>
      <c r="I198" s="29">
        <v>74</v>
      </c>
      <c r="J198" s="29">
        <f aca="true" t="shared" si="122" ref="J198:J215">I198*36%</f>
        <v>26.64</v>
      </c>
      <c r="K198" s="29">
        <f aca="true" t="shared" si="123" ref="K198:K215">I198-J198</f>
        <v>47.36</v>
      </c>
      <c r="L198" s="29">
        <v>74</v>
      </c>
      <c r="M198" s="29">
        <f aca="true" t="shared" si="124" ref="M198:M215">L198*36%</f>
        <v>26.64</v>
      </c>
      <c r="N198" s="29">
        <f aca="true" t="shared" si="125" ref="N198:N215">L198-M198</f>
        <v>47.36</v>
      </c>
      <c r="O198" s="29">
        <v>74</v>
      </c>
      <c r="P198" s="29">
        <f aca="true" t="shared" si="126" ref="P198:P215">O198*36%</f>
        <v>26.64</v>
      </c>
      <c r="Q198" s="29">
        <f aca="true" t="shared" si="127" ref="Q198:Q215">O198-P198</f>
        <v>47.36</v>
      </c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8.75">
      <c r="A199" s="14"/>
      <c r="B199" s="16" t="s">
        <v>13</v>
      </c>
      <c r="C199" s="8">
        <v>355</v>
      </c>
      <c r="D199" s="29">
        <f t="shared" si="94"/>
        <v>127.8</v>
      </c>
      <c r="E199" s="29">
        <f t="shared" si="119"/>
        <v>227.2</v>
      </c>
      <c r="F199" s="29">
        <v>88</v>
      </c>
      <c r="G199" s="29">
        <f t="shared" si="120"/>
        <v>31.68</v>
      </c>
      <c r="H199" s="29">
        <f t="shared" si="121"/>
        <v>56.32</v>
      </c>
      <c r="I199" s="29">
        <v>89</v>
      </c>
      <c r="J199" s="29">
        <f t="shared" si="122"/>
        <v>32.04</v>
      </c>
      <c r="K199" s="29">
        <f t="shared" si="123"/>
        <v>56.96</v>
      </c>
      <c r="L199" s="29">
        <v>89</v>
      </c>
      <c r="M199" s="29">
        <f t="shared" si="124"/>
        <v>32.04</v>
      </c>
      <c r="N199" s="29">
        <f t="shared" si="125"/>
        <v>56.96</v>
      </c>
      <c r="O199" s="29">
        <v>89</v>
      </c>
      <c r="P199" s="29">
        <f t="shared" si="126"/>
        <v>32.04</v>
      </c>
      <c r="Q199" s="29">
        <f t="shared" si="127"/>
        <v>56.96</v>
      </c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8.75">
      <c r="A200" s="14"/>
      <c r="B200" s="16" t="s">
        <v>33</v>
      </c>
      <c r="C200" s="8">
        <v>600</v>
      </c>
      <c r="D200" s="29">
        <f t="shared" si="94"/>
        <v>216</v>
      </c>
      <c r="E200" s="29">
        <f t="shared" si="119"/>
        <v>384</v>
      </c>
      <c r="F200" s="29">
        <v>150</v>
      </c>
      <c r="G200" s="29">
        <f t="shared" si="120"/>
        <v>54</v>
      </c>
      <c r="H200" s="29">
        <f t="shared" si="121"/>
        <v>96</v>
      </c>
      <c r="I200" s="29">
        <v>150</v>
      </c>
      <c r="J200" s="29">
        <f t="shared" si="122"/>
        <v>54</v>
      </c>
      <c r="K200" s="29">
        <f t="shared" si="123"/>
        <v>96</v>
      </c>
      <c r="L200" s="29">
        <v>150</v>
      </c>
      <c r="M200" s="29">
        <f t="shared" si="124"/>
        <v>54</v>
      </c>
      <c r="N200" s="29">
        <f t="shared" si="125"/>
        <v>96</v>
      </c>
      <c r="O200" s="29">
        <v>150</v>
      </c>
      <c r="P200" s="29">
        <f t="shared" si="126"/>
        <v>54</v>
      </c>
      <c r="Q200" s="29">
        <f t="shared" si="127"/>
        <v>96</v>
      </c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8.75">
      <c r="A201" s="14"/>
      <c r="B201" s="16" t="s">
        <v>12</v>
      </c>
      <c r="C201" s="8">
        <v>200</v>
      </c>
      <c r="D201" s="29">
        <f t="shared" si="94"/>
        <v>72</v>
      </c>
      <c r="E201" s="29">
        <f t="shared" si="119"/>
        <v>128</v>
      </c>
      <c r="F201" s="29">
        <v>50</v>
      </c>
      <c r="G201" s="29">
        <f t="shared" si="120"/>
        <v>18</v>
      </c>
      <c r="H201" s="29">
        <f t="shared" si="121"/>
        <v>32</v>
      </c>
      <c r="I201" s="29">
        <v>50</v>
      </c>
      <c r="J201" s="29">
        <f t="shared" si="122"/>
        <v>18</v>
      </c>
      <c r="K201" s="29">
        <f t="shared" si="123"/>
        <v>32</v>
      </c>
      <c r="L201" s="29">
        <v>50</v>
      </c>
      <c r="M201" s="29">
        <f t="shared" si="124"/>
        <v>18</v>
      </c>
      <c r="N201" s="29">
        <f t="shared" si="125"/>
        <v>32</v>
      </c>
      <c r="O201" s="29">
        <v>50</v>
      </c>
      <c r="P201" s="29">
        <f t="shared" si="126"/>
        <v>18</v>
      </c>
      <c r="Q201" s="29">
        <f t="shared" si="127"/>
        <v>32</v>
      </c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8.75">
      <c r="A202" s="14"/>
      <c r="B202" s="16" t="s">
        <v>32</v>
      </c>
      <c r="C202" s="8">
        <v>110</v>
      </c>
      <c r="D202" s="29">
        <f t="shared" si="94"/>
        <v>39.6</v>
      </c>
      <c r="E202" s="29">
        <f t="shared" si="119"/>
        <v>70.4</v>
      </c>
      <c r="F202" s="29">
        <v>26</v>
      </c>
      <c r="G202" s="29">
        <f t="shared" si="120"/>
        <v>9.36</v>
      </c>
      <c r="H202" s="29">
        <f t="shared" si="121"/>
        <v>16.64</v>
      </c>
      <c r="I202" s="29">
        <v>28</v>
      </c>
      <c r="J202" s="29">
        <f t="shared" si="122"/>
        <v>10.08</v>
      </c>
      <c r="K202" s="29">
        <f t="shared" si="123"/>
        <v>17.92</v>
      </c>
      <c r="L202" s="29">
        <v>28</v>
      </c>
      <c r="M202" s="29">
        <f t="shared" si="124"/>
        <v>10.08</v>
      </c>
      <c r="N202" s="29">
        <f t="shared" si="125"/>
        <v>17.92</v>
      </c>
      <c r="O202" s="29">
        <v>28</v>
      </c>
      <c r="P202" s="29">
        <f t="shared" si="126"/>
        <v>10.08</v>
      </c>
      <c r="Q202" s="29">
        <f t="shared" si="127"/>
        <v>17.92</v>
      </c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s="74" customFormat="1" ht="24.75" customHeight="1">
      <c r="A203" s="71">
        <v>1</v>
      </c>
      <c r="B203" s="67">
        <v>2</v>
      </c>
      <c r="C203" s="72">
        <v>3</v>
      </c>
      <c r="D203" s="72">
        <v>4</v>
      </c>
      <c r="E203" s="72">
        <v>5</v>
      </c>
      <c r="F203" s="68">
        <v>6</v>
      </c>
      <c r="G203" s="72">
        <v>7</v>
      </c>
      <c r="H203" s="72">
        <v>8</v>
      </c>
      <c r="I203" s="68">
        <v>9</v>
      </c>
      <c r="J203" s="72">
        <v>10</v>
      </c>
      <c r="K203" s="72">
        <v>11</v>
      </c>
      <c r="L203" s="68">
        <v>12</v>
      </c>
      <c r="M203" s="72">
        <v>13</v>
      </c>
      <c r="N203" s="72">
        <v>14</v>
      </c>
      <c r="O203" s="68">
        <v>15</v>
      </c>
      <c r="P203" s="72">
        <v>16</v>
      </c>
      <c r="Q203" s="72">
        <v>17</v>
      </c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</row>
    <row r="204" spans="1:29" ht="18.75">
      <c r="A204" s="14"/>
      <c r="B204" s="16" t="s">
        <v>30</v>
      </c>
      <c r="C204" s="8">
        <v>272</v>
      </c>
      <c r="D204" s="29">
        <f t="shared" si="94"/>
        <v>97.92</v>
      </c>
      <c r="E204" s="29">
        <f t="shared" si="119"/>
        <v>174.07999999999998</v>
      </c>
      <c r="F204" s="29">
        <v>68</v>
      </c>
      <c r="G204" s="29">
        <f t="shared" si="120"/>
        <v>24.48</v>
      </c>
      <c r="H204" s="29">
        <f t="shared" si="121"/>
        <v>43.519999999999996</v>
      </c>
      <c r="I204" s="29">
        <v>68</v>
      </c>
      <c r="J204" s="29">
        <f t="shared" si="122"/>
        <v>24.48</v>
      </c>
      <c r="K204" s="29">
        <f t="shared" si="123"/>
        <v>43.519999999999996</v>
      </c>
      <c r="L204" s="29">
        <v>68</v>
      </c>
      <c r="M204" s="29">
        <f t="shared" si="124"/>
        <v>24.48</v>
      </c>
      <c r="N204" s="29">
        <f t="shared" si="125"/>
        <v>43.519999999999996</v>
      </c>
      <c r="O204" s="29">
        <v>68</v>
      </c>
      <c r="P204" s="29">
        <f t="shared" si="126"/>
        <v>24.48</v>
      </c>
      <c r="Q204" s="29">
        <f t="shared" si="127"/>
        <v>43.519999999999996</v>
      </c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8.75">
      <c r="A205" s="14"/>
      <c r="B205" s="16" t="s">
        <v>29</v>
      </c>
      <c r="C205" s="8">
        <v>1150</v>
      </c>
      <c r="D205" s="29">
        <f t="shared" si="94"/>
        <v>414</v>
      </c>
      <c r="E205" s="29">
        <f t="shared" si="119"/>
        <v>736</v>
      </c>
      <c r="F205" s="29">
        <v>286</v>
      </c>
      <c r="G205" s="29">
        <f t="shared" si="120"/>
        <v>102.96</v>
      </c>
      <c r="H205" s="29">
        <f t="shared" si="121"/>
        <v>183.04000000000002</v>
      </c>
      <c r="I205" s="29">
        <v>288</v>
      </c>
      <c r="J205" s="29">
        <f t="shared" si="122"/>
        <v>103.67999999999999</v>
      </c>
      <c r="K205" s="29">
        <f t="shared" si="123"/>
        <v>184.32</v>
      </c>
      <c r="L205" s="29">
        <v>288</v>
      </c>
      <c r="M205" s="29">
        <f t="shared" si="124"/>
        <v>103.67999999999999</v>
      </c>
      <c r="N205" s="29">
        <f t="shared" si="125"/>
        <v>184.32</v>
      </c>
      <c r="O205" s="29">
        <v>288</v>
      </c>
      <c r="P205" s="29">
        <f t="shared" si="126"/>
        <v>103.67999999999999</v>
      </c>
      <c r="Q205" s="29">
        <f t="shared" si="127"/>
        <v>184.32</v>
      </c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8.75">
      <c r="A206" s="14"/>
      <c r="B206" s="16" t="s">
        <v>19</v>
      </c>
      <c r="C206" s="8">
        <v>625</v>
      </c>
      <c r="D206" s="29">
        <f t="shared" si="94"/>
        <v>225</v>
      </c>
      <c r="E206" s="29">
        <f t="shared" si="119"/>
        <v>400</v>
      </c>
      <c r="F206" s="29">
        <v>157</v>
      </c>
      <c r="G206" s="29">
        <f t="shared" si="120"/>
        <v>56.519999999999996</v>
      </c>
      <c r="H206" s="29">
        <f t="shared" si="121"/>
        <v>100.48</v>
      </c>
      <c r="I206" s="29">
        <v>156</v>
      </c>
      <c r="J206" s="29">
        <f t="shared" si="122"/>
        <v>56.16</v>
      </c>
      <c r="K206" s="29">
        <f t="shared" si="123"/>
        <v>99.84</v>
      </c>
      <c r="L206" s="29">
        <v>156</v>
      </c>
      <c r="M206" s="29">
        <f t="shared" si="124"/>
        <v>56.16</v>
      </c>
      <c r="N206" s="29">
        <f t="shared" si="125"/>
        <v>99.84</v>
      </c>
      <c r="O206" s="29">
        <v>156</v>
      </c>
      <c r="P206" s="29">
        <f t="shared" si="126"/>
        <v>56.16</v>
      </c>
      <c r="Q206" s="29">
        <f t="shared" si="127"/>
        <v>99.84</v>
      </c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8.75">
      <c r="A207" s="14"/>
      <c r="B207" s="16" t="s">
        <v>34</v>
      </c>
      <c r="C207" s="8">
        <v>60</v>
      </c>
      <c r="D207" s="29">
        <f t="shared" si="94"/>
        <v>21.599999999999998</v>
      </c>
      <c r="E207" s="29">
        <f t="shared" si="119"/>
        <v>38.400000000000006</v>
      </c>
      <c r="F207" s="29">
        <v>15</v>
      </c>
      <c r="G207" s="29">
        <f t="shared" si="120"/>
        <v>5.3999999999999995</v>
      </c>
      <c r="H207" s="29">
        <f t="shared" si="121"/>
        <v>9.600000000000001</v>
      </c>
      <c r="I207" s="29">
        <v>15</v>
      </c>
      <c r="J207" s="29">
        <f t="shared" si="122"/>
        <v>5.3999999999999995</v>
      </c>
      <c r="K207" s="29">
        <f t="shared" si="123"/>
        <v>9.600000000000001</v>
      </c>
      <c r="L207" s="29">
        <v>15</v>
      </c>
      <c r="M207" s="29">
        <f t="shared" si="124"/>
        <v>5.3999999999999995</v>
      </c>
      <c r="N207" s="29">
        <f t="shared" si="125"/>
        <v>9.600000000000001</v>
      </c>
      <c r="O207" s="29">
        <v>15</v>
      </c>
      <c r="P207" s="29">
        <f t="shared" si="126"/>
        <v>5.3999999999999995</v>
      </c>
      <c r="Q207" s="29">
        <f t="shared" si="127"/>
        <v>9.600000000000001</v>
      </c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8.75">
      <c r="A208" s="14"/>
      <c r="B208" s="16" t="s">
        <v>20</v>
      </c>
      <c r="C208" s="8">
        <v>235</v>
      </c>
      <c r="D208" s="29">
        <f t="shared" si="94"/>
        <v>84.6</v>
      </c>
      <c r="E208" s="29">
        <f t="shared" si="119"/>
        <v>150.4</v>
      </c>
      <c r="F208" s="29">
        <v>58</v>
      </c>
      <c r="G208" s="29">
        <f t="shared" si="120"/>
        <v>20.88</v>
      </c>
      <c r="H208" s="29">
        <f t="shared" si="121"/>
        <v>37.120000000000005</v>
      </c>
      <c r="I208" s="29">
        <v>59</v>
      </c>
      <c r="J208" s="29">
        <f t="shared" si="122"/>
        <v>21.24</v>
      </c>
      <c r="K208" s="29">
        <f t="shared" si="123"/>
        <v>37.760000000000005</v>
      </c>
      <c r="L208" s="29">
        <v>59</v>
      </c>
      <c r="M208" s="29">
        <f t="shared" si="124"/>
        <v>21.24</v>
      </c>
      <c r="N208" s="29">
        <f t="shared" si="125"/>
        <v>37.760000000000005</v>
      </c>
      <c r="O208" s="29">
        <v>59</v>
      </c>
      <c r="P208" s="29">
        <f t="shared" si="126"/>
        <v>21.24</v>
      </c>
      <c r="Q208" s="29">
        <f t="shared" si="127"/>
        <v>37.760000000000005</v>
      </c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8.75">
      <c r="A209" s="14"/>
      <c r="B209" s="16" t="s">
        <v>23</v>
      </c>
      <c r="C209" s="8">
        <v>445</v>
      </c>
      <c r="D209" s="29">
        <f t="shared" si="94"/>
        <v>160.2</v>
      </c>
      <c r="E209" s="29">
        <f t="shared" si="119"/>
        <v>284.8</v>
      </c>
      <c r="F209" s="29">
        <v>112</v>
      </c>
      <c r="G209" s="29">
        <f t="shared" si="120"/>
        <v>40.32</v>
      </c>
      <c r="H209" s="29">
        <f t="shared" si="121"/>
        <v>71.68</v>
      </c>
      <c r="I209" s="29">
        <v>111</v>
      </c>
      <c r="J209" s="29">
        <f t="shared" si="122"/>
        <v>39.96</v>
      </c>
      <c r="K209" s="29">
        <f t="shared" si="123"/>
        <v>71.03999999999999</v>
      </c>
      <c r="L209" s="29">
        <v>111</v>
      </c>
      <c r="M209" s="29">
        <f t="shared" si="124"/>
        <v>39.96</v>
      </c>
      <c r="N209" s="29">
        <f t="shared" si="125"/>
        <v>71.03999999999999</v>
      </c>
      <c r="O209" s="29">
        <v>111</v>
      </c>
      <c r="P209" s="29">
        <f t="shared" si="126"/>
        <v>39.96</v>
      </c>
      <c r="Q209" s="29">
        <f t="shared" si="127"/>
        <v>71.03999999999999</v>
      </c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8.75">
      <c r="A210" s="14"/>
      <c r="B210" s="7" t="s">
        <v>73</v>
      </c>
      <c r="C210" s="8">
        <v>486</v>
      </c>
      <c r="D210" s="29">
        <f aca="true" t="shared" si="128" ref="D210:D226">C210*36%</f>
        <v>174.95999999999998</v>
      </c>
      <c r="E210" s="29">
        <f t="shared" si="119"/>
        <v>311.04</v>
      </c>
      <c r="F210" s="29">
        <v>120</v>
      </c>
      <c r="G210" s="29">
        <f t="shared" si="120"/>
        <v>43.199999999999996</v>
      </c>
      <c r="H210" s="29">
        <f t="shared" si="121"/>
        <v>76.80000000000001</v>
      </c>
      <c r="I210" s="29">
        <v>122</v>
      </c>
      <c r="J210" s="29">
        <f t="shared" si="122"/>
        <v>43.92</v>
      </c>
      <c r="K210" s="29">
        <f t="shared" si="123"/>
        <v>78.08</v>
      </c>
      <c r="L210" s="29">
        <v>122</v>
      </c>
      <c r="M210" s="29">
        <f t="shared" si="124"/>
        <v>43.92</v>
      </c>
      <c r="N210" s="29">
        <f t="shared" si="125"/>
        <v>78.08</v>
      </c>
      <c r="O210" s="29">
        <v>122</v>
      </c>
      <c r="P210" s="29">
        <f t="shared" si="126"/>
        <v>43.92</v>
      </c>
      <c r="Q210" s="29">
        <f t="shared" si="127"/>
        <v>78.08</v>
      </c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8.75">
      <c r="A211" s="14"/>
      <c r="B211" s="16" t="s">
        <v>245</v>
      </c>
      <c r="C211" s="8">
        <v>830</v>
      </c>
      <c r="D211" s="29">
        <f t="shared" si="128"/>
        <v>298.8</v>
      </c>
      <c r="E211" s="29">
        <f t="shared" si="119"/>
        <v>531.2</v>
      </c>
      <c r="F211" s="29">
        <v>206</v>
      </c>
      <c r="G211" s="29">
        <f t="shared" si="120"/>
        <v>74.16</v>
      </c>
      <c r="H211" s="29">
        <f t="shared" si="121"/>
        <v>131.84</v>
      </c>
      <c r="I211" s="29">
        <v>208</v>
      </c>
      <c r="J211" s="29">
        <f t="shared" si="122"/>
        <v>74.88</v>
      </c>
      <c r="K211" s="29">
        <f t="shared" si="123"/>
        <v>133.12</v>
      </c>
      <c r="L211" s="29">
        <v>208</v>
      </c>
      <c r="M211" s="29">
        <f t="shared" si="124"/>
        <v>74.88</v>
      </c>
      <c r="N211" s="29">
        <f t="shared" si="125"/>
        <v>133.12</v>
      </c>
      <c r="O211" s="29">
        <v>208</v>
      </c>
      <c r="P211" s="29">
        <f t="shared" si="126"/>
        <v>74.88</v>
      </c>
      <c r="Q211" s="29">
        <f t="shared" si="127"/>
        <v>133.12</v>
      </c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8.75">
      <c r="A212" s="14"/>
      <c r="B212" s="16" t="s">
        <v>14</v>
      </c>
      <c r="C212" s="8">
        <v>1000</v>
      </c>
      <c r="D212" s="29">
        <f t="shared" si="128"/>
        <v>360</v>
      </c>
      <c r="E212" s="29">
        <f t="shared" si="119"/>
        <v>640</v>
      </c>
      <c r="F212" s="29">
        <v>250</v>
      </c>
      <c r="G212" s="29">
        <f t="shared" si="120"/>
        <v>90</v>
      </c>
      <c r="H212" s="29">
        <f t="shared" si="121"/>
        <v>160</v>
      </c>
      <c r="I212" s="29">
        <v>250</v>
      </c>
      <c r="J212" s="29">
        <f t="shared" si="122"/>
        <v>90</v>
      </c>
      <c r="K212" s="29">
        <f t="shared" si="123"/>
        <v>160</v>
      </c>
      <c r="L212" s="29">
        <v>250</v>
      </c>
      <c r="M212" s="29">
        <f t="shared" si="124"/>
        <v>90</v>
      </c>
      <c r="N212" s="29">
        <f t="shared" si="125"/>
        <v>160</v>
      </c>
      <c r="O212" s="29">
        <v>250</v>
      </c>
      <c r="P212" s="29">
        <f t="shared" si="126"/>
        <v>90</v>
      </c>
      <c r="Q212" s="29">
        <f t="shared" si="127"/>
        <v>160</v>
      </c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8.75">
      <c r="A213" s="14"/>
      <c r="B213" s="16" t="s">
        <v>27</v>
      </c>
      <c r="C213" s="8">
        <v>1910</v>
      </c>
      <c r="D213" s="29">
        <f t="shared" si="128"/>
        <v>687.6</v>
      </c>
      <c r="E213" s="29">
        <f t="shared" si="119"/>
        <v>1222.4</v>
      </c>
      <c r="F213" s="29">
        <v>476</v>
      </c>
      <c r="G213" s="29">
        <f t="shared" si="120"/>
        <v>171.35999999999999</v>
      </c>
      <c r="H213" s="29">
        <f t="shared" si="121"/>
        <v>304.64</v>
      </c>
      <c r="I213" s="29">
        <v>478</v>
      </c>
      <c r="J213" s="29">
        <f t="shared" si="122"/>
        <v>172.07999999999998</v>
      </c>
      <c r="K213" s="29">
        <f t="shared" si="123"/>
        <v>305.92</v>
      </c>
      <c r="L213" s="29">
        <v>478</v>
      </c>
      <c r="M213" s="29">
        <f t="shared" si="124"/>
        <v>172.07999999999998</v>
      </c>
      <c r="N213" s="29">
        <f t="shared" si="125"/>
        <v>305.92</v>
      </c>
      <c r="O213" s="29">
        <v>478</v>
      </c>
      <c r="P213" s="29">
        <f t="shared" si="126"/>
        <v>172.07999999999998</v>
      </c>
      <c r="Q213" s="29">
        <f t="shared" si="127"/>
        <v>305.92</v>
      </c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37.5">
      <c r="A214" s="14"/>
      <c r="B214" s="88" t="s">
        <v>246</v>
      </c>
      <c r="C214" s="8">
        <v>1040</v>
      </c>
      <c r="D214" s="29">
        <f t="shared" si="128"/>
        <v>374.4</v>
      </c>
      <c r="E214" s="29">
        <f t="shared" si="119"/>
        <v>665.6</v>
      </c>
      <c r="F214" s="29">
        <v>260</v>
      </c>
      <c r="G214" s="29">
        <f t="shared" si="120"/>
        <v>93.6</v>
      </c>
      <c r="H214" s="29">
        <f t="shared" si="121"/>
        <v>166.4</v>
      </c>
      <c r="I214" s="29">
        <v>260</v>
      </c>
      <c r="J214" s="29">
        <f t="shared" si="122"/>
        <v>93.6</v>
      </c>
      <c r="K214" s="29">
        <f t="shared" si="123"/>
        <v>166.4</v>
      </c>
      <c r="L214" s="29">
        <v>260</v>
      </c>
      <c r="M214" s="29">
        <f t="shared" si="124"/>
        <v>93.6</v>
      </c>
      <c r="N214" s="29">
        <f t="shared" si="125"/>
        <v>166.4</v>
      </c>
      <c r="O214" s="29">
        <v>260</v>
      </c>
      <c r="P214" s="29">
        <f t="shared" si="126"/>
        <v>93.6</v>
      </c>
      <c r="Q214" s="29">
        <f t="shared" si="127"/>
        <v>166.4</v>
      </c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8.75">
      <c r="A215" s="14"/>
      <c r="B215" s="16" t="s">
        <v>11</v>
      </c>
      <c r="C215" s="8">
        <v>325</v>
      </c>
      <c r="D215" s="29">
        <f t="shared" si="128"/>
        <v>117</v>
      </c>
      <c r="E215" s="29">
        <f>C215-D215</f>
        <v>208</v>
      </c>
      <c r="F215" s="29">
        <v>82</v>
      </c>
      <c r="G215" s="29">
        <f t="shared" si="120"/>
        <v>29.52</v>
      </c>
      <c r="H215" s="29">
        <f t="shared" si="121"/>
        <v>52.480000000000004</v>
      </c>
      <c r="I215" s="29">
        <v>81</v>
      </c>
      <c r="J215" s="29">
        <f t="shared" si="122"/>
        <v>29.16</v>
      </c>
      <c r="K215" s="29">
        <f t="shared" si="123"/>
        <v>51.84</v>
      </c>
      <c r="L215" s="29">
        <v>81</v>
      </c>
      <c r="M215" s="29">
        <f t="shared" si="124"/>
        <v>29.16</v>
      </c>
      <c r="N215" s="29">
        <f t="shared" si="125"/>
        <v>51.84</v>
      </c>
      <c r="O215" s="29">
        <v>81</v>
      </c>
      <c r="P215" s="29">
        <f t="shared" si="126"/>
        <v>29.16</v>
      </c>
      <c r="Q215" s="29">
        <f t="shared" si="127"/>
        <v>51.84</v>
      </c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45.75" customHeight="1">
      <c r="A216" s="11">
        <v>25</v>
      </c>
      <c r="B216" s="15" t="s">
        <v>63</v>
      </c>
      <c r="C216" s="30">
        <f aca="true" t="shared" si="129" ref="C216:Q216">C217</f>
        <v>5021</v>
      </c>
      <c r="D216" s="30">
        <f t="shared" si="129"/>
        <v>1807.56</v>
      </c>
      <c r="E216" s="30">
        <f t="shared" si="129"/>
        <v>3213.44</v>
      </c>
      <c r="F216" s="28">
        <f t="shared" si="129"/>
        <v>1256</v>
      </c>
      <c r="G216" s="28">
        <f t="shared" si="129"/>
        <v>452.15999999999997</v>
      </c>
      <c r="H216" s="28">
        <f t="shared" si="129"/>
        <v>803.84</v>
      </c>
      <c r="I216" s="28">
        <f t="shared" si="129"/>
        <v>1255</v>
      </c>
      <c r="J216" s="28">
        <f t="shared" si="129"/>
        <v>451.8</v>
      </c>
      <c r="K216" s="28">
        <f t="shared" si="129"/>
        <v>803.2</v>
      </c>
      <c r="L216" s="28">
        <f t="shared" si="129"/>
        <v>1255</v>
      </c>
      <c r="M216" s="28">
        <f t="shared" si="129"/>
        <v>451.8</v>
      </c>
      <c r="N216" s="28">
        <f t="shared" si="129"/>
        <v>803.2</v>
      </c>
      <c r="O216" s="28">
        <f t="shared" si="129"/>
        <v>1255</v>
      </c>
      <c r="P216" s="28">
        <f t="shared" si="129"/>
        <v>451.8</v>
      </c>
      <c r="Q216" s="28">
        <f t="shared" si="129"/>
        <v>803.2</v>
      </c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8.75">
      <c r="A217" s="14"/>
      <c r="B217" s="16" t="s">
        <v>24</v>
      </c>
      <c r="C217" s="8">
        <v>5021</v>
      </c>
      <c r="D217" s="29">
        <f t="shared" si="128"/>
        <v>1807.56</v>
      </c>
      <c r="E217" s="29">
        <f>C217-D217</f>
        <v>3213.44</v>
      </c>
      <c r="F217" s="29">
        <v>1256</v>
      </c>
      <c r="G217" s="29">
        <f>F217*36%</f>
        <v>452.15999999999997</v>
      </c>
      <c r="H217" s="29">
        <f>F217-G217</f>
        <v>803.84</v>
      </c>
      <c r="I217" s="29">
        <v>1255</v>
      </c>
      <c r="J217" s="29">
        <f>I217*36%</f>
        <v>451.8</v>
      </c>
      <c r="K217" s="29">
        <f>I217-J217</f>
        <v>803.2</v>
      </c>
      <c r="L217" s="29">
        <v>1255</v>
      </c>
      <c r="M217" s="29">
        <f>L217*36%</f>
        <v>451.8</v>
      </c>
      <c r="N217" s="29">
        <f>L217-M217</f>
        <v>803.2</v>
      </c>
      <c r="O217" s="29">
        <v>1255</v>
      </c>
      <c r="P217" s="29">
        <f>O217*36%</f>
        <v>451.8</v>
      </c>
      <c r="Q217" s="29">
        <f>O217-P217</f>
        <v>803.2</v>
      </c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65.25" customHeight="1">
      <c r="A218" s="11">
        <v>26</v>
      </c>
      <c r="B218" s="15" t="s">
        <v>64</v>
      </c>
      <c r="C218" s="30">
        <f aca="true" t="shared" si="130" ref="C218:Q218">C219</f>
        <v>353</v>
      </c>
      <c r="D218" s="30">
        <f t="shared" si="130"/>
        <v>127.08</v>
      </c>
      <c r="E218" s="30">
        <f t="shared" si="130"/>
        <v>225.92000000000002</v>
      </c>
      <c r="F218" s="28">
        <f t="shared" si="130"/>
        <v>89</v>
      </c>
      <c r="G218" s="28">
        <f t="shared" si="130"/>
        <v>32.04</v>
      </c>
      <c r="H218" s="28">
        <f t="shared" si="130"/>
        <v>56.96</v>
      </c>
      <c r="I218" s="28">
        <f t="shared" si="130"/>
        <v>88</v>
      </c>
      <c r="J218" s="28">
        <f t="shared" si="130"/>
        <v>31.68</v>
      </c>
      <c r="K218" s="28">
        <f t="shared" si="130"/>
        <v>56.32</v>
      </c>
      <c r="L218" s="28">
        <f t="shared" si="130"/>
        <v>88</v>
      </c>
      <c r="M218" s="28">
        <f t="shared" si="130"/>
        <v>31.68</v>
      </c>
      <c r="N218" s="28">
        <f t="shared" si="130"/>
        <v>56.32</v>
      </c>
      <c r="O218" s="28">
        <f t="shared" si="130"/>
        <v>88.25</v>
      </c>
      <c r="P218" s="28">
        <f t="shared" si="130"/>
        <v>31.77</v>
      </c>
      <c r="Q218" s="28">
        <f t="shared" si="130"/>
        <v>56.480000000000004</v>
      </c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8.75">
      <c r="A219" s="14"/>
      <c r="B219" s="7" t="s">
        <v>71</v>
      </c>
      <c r="C219" s="8">
        <v>353</v>
      </c>
      <c r="D219" s="29">
        <f t="shared" si="128"/>
        <v>127.08</v>
      </c>
      <c r="E219" s="29">
        <f>C219-D219</f>
        <v>225.92000000000002</v>
      </c>
      <c r="F219" s="29">
        <v>89</v>
      </c>
      <c r="G219" s="29">
        <f>F219*36%</f>
        <v>32.04</v>
      </c>
      <c r="H219" s="29">
        <f>F219-G219</f>
        <v>56.96</v>
      </c>
      <c r="I219" s="29">
        <v>88</v>
      </c>
      <c r="J219" s="29">
        <f>I219*36%</f>
        <v>31.68</v>
      </c>
      <c r="K219" s="29">
        <f>I219-J219</f>
        <v>56.32</v>
      </c>
      <c r="L219" s="29">
        <v>88</v>
      </c>
      <c r="M219" s="29">
        <f>L219*36%</f>
        <v>31.68</v>
      </c>
      <c r="N219" s="29">
        <f>L219-M219</f>
        <v>56.32</v>
      </c>
      <c r="O219" s="29">
        <f>C219/4</f>
        <v>88.25</v>
      </c>
      <c r="P219" s="29">
        <f>O219*36%</f>
        <v>31.77</v>
      </c>
      <c r="Q219" s="29">
        <f>O219-P219</f>
        <v>56.480000000000004</v>
      </c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45.75" customHeight="1">
      <c r="A220" s="11">
        <v>27</v>
      </c>
      <c r="B220" s="15" t="s">
        <v>65</v>
      </c>
      <c r="C220" s="30">
        <f aca="true" t="shared" si="131" ref="C220:Q220">C221</f>
        <v>1926</v>
      </c>
      <c r="D220" s="30">
        <f t="shared" si="131"/>
        <v>693.36</v>
      </c>
      <c r="E220" s="30">
        <f t="shared" si="131"/>
        <v>1232.6399999999999</v>
      </c>
      <c r="F220" s="28">
        <f t="shared" si="131"/>
        <v>481</v>
      </c>
      <c r="G220" s="28">
        <f t="shared" si="131"/>
        <v>173.16</v>
      </c>
      <c r="H220" s="28">
        <f t="shared" si="131"/>
        <v>307.84000000000003</v>
      </c>
      <c r="I220" s="28">
        <f t="shared" si="131"/>
        <v>481</v>
      </c>
      <c r="J220" s="28">
        <f t="shared" si="131"/>
        <v>173.16</v>
      </c>
      <c r="K220" s="28">
        <f t="shared" si="131"/>
        <v>307.84000000000003</v>
      </c>
      <c r="L220" s="28">
        <f t="shared" si="131"/>
        <v>482</v>
      </c>
      <c r="M220" s="28">
        <f t="shared" si="131"/>
        <v>173.51999999999998</v>
      </c>
      <c r="N220" s="28">
        <f t="shared" si="131"/>
        <v>308.48</v>
      </c>
      <c r="O220" s="28">
        <f t="shared" si="131"/>
        <v>482</v>
      </c>
      <c r="P220" s="28">
        <f t="shared" si="131"/>
        <v>173.51999999999998</v>
      </c>
      <c r="Q220" s="28">
        <f t="shared" si="131"/>
        <v>308.48</v>
      </c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8.75">
      <c r="A221" s="14"/>
      <c r="B221" s="16" t="s">
        <v>10</v>
      </c>
      <c r="C221" s="8">
        <v>1926</v>
      </c>
      <c r="D221" s="29">
        <f t="shared" si="128"/>
        <v>693.36</v>
      </c>
      <c r="E221" s="29">
        <f>C221-D221</f>
        <v>1232.6399999999999</v>
      </c>
      <c r="F221" s="29">
        <v>481</v>
      </c>
      <c r="G221" s="29">
        <f>F221*36%</f>
        <v>173.16</v>
      </c>
      <c r="H221" s="29">
        <f>F221-G221</f>
        <v>307.84000000000003</v>
      </c>
      <c r="I221" s="29">
        <v>481</v>
      </c>
      <c r="J221" s="29">
        <f>I221*36%</f>
        <v>173.16</v>
      </c>
      <c r="K221" s="29">
        <f>I221-J221</f>
        <v>307.84000000000003</v>
      </c>
      <c r="L221" s="29">
        <v>482</v>
      </c>
      <c r="M221" s="29">
        <f>L221*36%</f>
        <v>173.51999999999998</v>
      </c>
      <c r="N221" s="29">
        <f>L221-M221</f>
        <v>308.48</v>
      </c>
      <c r="O221" s="29">
        <v>482</v>
      </c>
      <c r="P221" s="29">
        <f>O221*36%</f>
        <v>173.51999999999998</v>
      </c>
      <c r="Q221" s="29">
        <f>O221-P221</f>
        <v>308.48</v>
      </c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45.75" customHeight="1">
      <c r="A222" s="11">
        <v>28</v>
      </c>
      <c r="B222" s="15" t="s">
        <v>66</v>
      </c>
      <c r="C222" s="9">
        <f>SUM(C223:C226)</f>
        <v>7716</v>
      </c>
      <c r="D222" s="30">
        <f>SUM(D223:D226)</f>
        <v>2777.7599999999998</v>
      </c>
      <c r="E222" s="30">
        <f>SUM(E223:E226)</f>
        <v>4938.24</v>
      </c>
      <c r="F222" s="28">
        <f>F223+F224+F225+F226</f>
        <v>1927</v>
      </c>
      <c r="G222" s="28">
        <f>G223+G224+G225+G226</f>
        <v>693.72</v>
      </c>
      <c r="H222" s="28">
        <f>H223+H224+H225+H226</f>
        <v>1233.28</v>
      </c>
      <c r="I222" s="28">
        <f>I223+I224+I225+I226</f>
        <v>1929</v>
      </c>
      <c r="J222" s="28">
        <v>731</v>
      </c>
      <c r="K222" s="28">
        <f>K223+K224+K225+K226</f>
        <v>1234.56</v>
      </c>
      <c r="L222" s="28">
        <f>L223+L224+L225+L226</f>
        <v>1930</v>
      </c>
      <c r="M222" s="28">
        <v>731</v>
      </c>
      <c r="N222" s="28">
        <f>N223+N224+N225+N226</f>
        <v>1235.2</v>
      </c>
      <c r="O222" s="28">
        <f>O223+O224+O225+O226</f>
        <v>1930</v>
      </c>
      <c r="P222" s="28">
        <v>731</v>
      </c>
      <c r="Q222" s="28">
        <f>Q223+Q224+Q225+Q226</f>
        <v>1235.2</v>
      </c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8.75">
      <c r="A223" s="14"/>
      <c r="B223" s="16" t="s">
        <v>26</v>
      </c>
      <c r="C223" s="8">
        <v>5000</v>
      </c>
      <c r="D223" s="29">
        <f t="shared" si="128"/>
        <v>1800</v>
      </c>
      <c r="E223" s="29">
        <f>C223-D223</f>
        <v>3200</v>
      </c>
      <c r="F223" s="29">
        <v>1250</v>
      </c>
      <c r="G223" s="29">
        <f>F223*36%</f>
        <v>450</v>
      </c>
      <c r="H223" s="29">
        <f>F223-G223</f>
        <v>800</v>
      </c>
      <c r="I223" s="29">
        <v>1250</v>
      </c>
      <c r="J223" s="29">
        <f>I223*36%</f>
        <v>450</v>
      </c>
      <c r="K223" s="29">
        <f>I223-J223</f>
        <v>800</v>
      </c>
      <c r="L223" s="29">
        <v>1250</v>
      </c>
      <c r="M223" s="29">
        <f>L223*36%</f>
        <v>450</v>
      </c>
      <c r="N223" s="29">
        <f>L223-M223</f>
        <v>800</v>
      </c>
      <c r="O223" s="29">
        <v>1250</v>
      </c>
      <c r="P223" s="29">
        <f>O223*36%</f>
        <v>450</v>
      </c>
      <c r="Q223" s="29">
        <f>O223-P223</f>
        <v>800</v>
      </c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8.75">
      <c r="A224" s="14"/>
      <c r="B224" s="16" t="s">
        <v>25</v>
      </c>
      <c r="C224" s="8">
        <v>1900</v>
      </c>
      <c r="D224" s="29">
        <f t="shared" si="128"/>
        <v>684</v>
      </c>
      <c r="E224" s="29">
        <f>C224-D224</f>
        <v>1216</v>
      </c>
      <c r="F224" s="29">
        <v>475</v>
      </c>
      <c r="G224" s="29">
        <f>F224*36%</f>
        <v>171</v>
      </c>
      <c r="H224" s="29">
        <f>F224-G224</f>
        <v>304</v>
      </c>
      <c r="I224" s="29">
        <v>475</v>
      </c>
      <c r="J224" s="29">
        <f>I224*36%</f>
        <v>171</v>
      </c>
      <c r="K224" s="29">
        <f>I224-J224</f>
        <v>304</v>
      </c>
      <c r="L224" s="29">
        <v>475</v>
      </c>
      <c r="M224" s="29">
        <f>L224*36%</f>
        <v>171</v>
      </c>
      <c r="N224" s="29">
        <f>L224-M224</f>
        <v>304</v>
      </c>
      <c r="O224" s="29">
        <v>475</v>
      </c>
      <c r="P224" s="29">
        <f>O224*36%</f>
        <v>171</v>
      </c>
      <c r="Q224" s="29">
        <f>O224-P224</f>
        <v>304</v>
      </c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8.75">
      <c r="A225" s="14"/>
      <c r="B225" s="7" t="s">
        <v>73</v>
      </c>
      <c r="C225" s="8">
        <v>646</v>
      </c>
      <c r="D225" s="29">
        <f t="shared" si="128"/>
        <v>232.56</v>
      </c>
      <c r="E225" s="29">
        <f>C225-D225</f>
        <v>413.44</v>
      </c>
      <c r="F225" s="29">
        <v>161</v>
      </c>
      <c r="G225" s="29">
        <f>F225*36%</f>
        <v>57.96</v>
      </c>
      <c r="H225" s="29">
        <f>F225-G225</f>
        <v>103.03999999999999</v>
      </c>
      <c r="I225" s="29">
        <v>161</v>
      </c>
      <c r="J225" s="29">
        <f>I225*36%</f>
        <v>57.96</v>
      </c>
      <c r="K225" s="29">
        <f>I225-J225</f>
        <v>103.03999999999999</v>
      </c>
      <c r="L225" s="29">
        <v>162</v>
      </c>
      <c r="M225" s="29">
        <f>L225*36%</f>
        <v>58.32</v>
      </c>
      <c r="N225" s="29">
        <f>L225-M225</f>
        <v>103.68</v>
      </c>
      <c r="O225" s="29">
        <v>162</v>
      </c>
      <c r="P225" s="29">
        <f>O225*36%</f>
        <v>58.32</v>
      </c>
      <c r="Q225" s="29">
        <f>O225-P225</f>
        <v>103.68</v>
      </c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37.5">
      <c r="A226" s="14"/>
      <c r="B226" s="88" t="s">
        <v>246</v>
      </c>
      <c r="C226" s="8">
        <v>170</v>
      </c>
      <c r="D226" s="29">
        <f t="shared" si="128"/>
        <v>61.199999999999996</v>
      </c>
      <c r="E226" s="29">
        <f>C226-D226</f>
        <v>108.80000000000001</v>
      </c>
      <c r="F226" s="29">
        <v>41</v>
      </c>
      <c r="G226" s="29">
        <f>F226*36%</f>
        <v>14.76</v>
      </c>
      <c r="H226" s="29">
        <f>F226-G226</f>
        <v>26.240000000000002</v>
      </c>
      <c r="I226" s="29">
        <v>43</v>
      </c>
      <c r="J226" s="29">
        <f>I226*36%</f>
        <v>15.479999999999999</v>
      </c>
      <c r="K226" s="29">
        <f>I226-J226</f>
        <v>27.520000000000003</v>
      </c>
      <c r="L226" s="29">
        <v>43</v>
      </c>
      <c r="M226" s="29">
        <f>L226*36%</f>
        <v>15.479999999999999</v>
      </c>
      <c r="N226" s="29">
        <f>L226-M226</f>
        <v>27.520000000000003</v>
      </c>
      <c r="O226" s="29">
        <v>43</v>
      </c>
      <c r="P226" s="29">
        <f>O226*36%</f>
        <v>15.479999999999999</v>
      </c>
      <c r="Q226" s="29">
        <f>O226-P226</f>
        <v>27.520000000000003</v>
      </c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45.75" customHeight="1">
      <c r="A227" s="11">
        <v>29</v>
      </c>
      <c r="B227" s="15" t="s">
        <v>67</v>
      </c>
      <c r="C227" s="30">
        <f aca="true" t="shared" si="132" ref="C227:Q227">C228</f>
        <v>4458</v>
      </c>
      <c r="D227" s="30">
        <f t="shared" si="132"/>
        <v>1604.8799999999999</v>
      </c>
      <c r="E227" s="30">
        <f t="shared" si="132"/>
        <v>2853.12</v>
      </c>
      <c r="F227" s="28">
        <f t="shared" si="132"/>
        <v>1113</v>
      </c>
      <c r="G227" s="28">
        <f t="shared" si="132"/>
        <v>400.68</v>
      </c>
      <c r="H227" s="28">
        <f t="shared" si="132"/>
        <v>712.3199999999999</v>
      </c>
      <c r="I227" s="28">
        <f t="shared" si="132"/>
        <v>1115</v>
      </c>
      <c r="J227" s="28">
        <f t="shared" si="132"/>
        <v>401.4</v>
      </c>
      <c r="K227" s="28">
        <f t="shared" si="132"/>
        <v>713.6</v>
      </c>
      <c r="L227" s="28">
        <f t="shared" si="132"/>
        <v>1115</v>
      </c>
      <c r="M227" s="28">
        <f t="shared" si="132"/>
        <v>401.4</v>
      </c>
      <c r="N227" s="28">
        <f t="shared" si="132"/>
        <v>713.6</v>
      </c>
      <c r="O227" s="28">
        <f t="shared" si="132"/>
        <v>1115</v>
      </c>
      <c r="P227" s="28">
        <f t="shared" si="132"/>
        <v>401.4</v>
      </c>
      <c r="Q227" s="28">
        <f t="shared" si="132"/>
        <v>713.6</v>
      </c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8.75">
      <c r="A228" s="13"/>
      <c r="B228" s="7" t="s">
        <v>120</v>
      </c>
      <c r="C228" s="8">
        <v>4458</v>
      </c>
      <c r="D228" s="29">
        <f>C228*36%</f>
        <v>1604.8799999999999</v>
      </c>
      <c r="E228" s="29">
        <f>C228-D228</f>
        <v>2853.12</v>
      </c>
      <c r="F228" s="29">
        <v>1113</v>
      </c>
      <c r="G228" s="29">
        <f>F228*36%</f>
        <v>400.68</v>
      </c>
      <c r="H228" s="29">
        <f>F228-G228</f>
        <v>712.3199999999999</v>
      </c>
      <c r="I228" s="29">
        <v>1115</v>
      </c>
      <c r="J228" s="29">
        <f>I228*36%</f>
        <v>401.4</v>
      </c>
      <c r="K228" s="29">
        <f>I228-J228</f>
        <v>713.6</v>
      </c>
      <c r="L228" s="29">
        <v>1115</v>
      </c>
      <c r="M228" s="29">
        <f>L228*36%</f>
        <v>401.4</v>
      </c>
      <c r="N228" s="29">
        <f>L228-M228</f>
        <v>713.6</v>
      </c>
      <c r="O228" s="29">
        <v>1115</v>
      </c>
      <c r="P228" s="29">
        <f>O228*36%</f>
        <v>401.4</v>
      </c>
      <c r="Q228" s="29">
        <f>O228-P228</f>
        <v>713.6</v>
      </c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41.25" customHeight="1">
      <c r="A229" s="13"/>
      <c r="B229" s="9" t="s">
        <v>107</v>
      </c>
      <c r="C229" s="30">
        <f aca="true" t="shared" si="133" ref="C229:Q229">C227+C222+C220+C218+C216+C196+C170+C166+C160+C155+C147+C128+C121+C119+C110+C106+C98+C93+C90+C88+C82+C77+C71+C64+C62+C53+C33+C31+C16</f>
        <v>104528</v>
      </c>
      <c r="D229" s="30">
        <f t="shared" si="133"/>
        <v>37630.08</v>
      </c>
      <c r="E229" s="30">
        <f t="shared" si="133"/>
        <v>66897.92</v>
      </c>
      <c r="F229" s="30">
        <f t="shared" si="133"/>
        <v>26072</v>
      </c>
      <c r="G229" s="30">
        <f t="shared" si="133"/>
        <v>9385.92</v>
      </c>
      <c r="H229" s="30">
        <f t="shared" si="133"/>
        <v>16686.079999999998</v>
      </c>
      <c r="I229" s="30">
        <f t="shared" si="133"/>
        <v>26149</v>
      </c>
      <c r="J229" s="30">
        <f t="shared" si="133"/>
        <v>9450.199999999999</v>
      </c>
      <c r="K229" s="30">
        <f t="shared" si="133"/>
        <v>16735.36</v>
      </c>
      <c r="L229" s="30">
        <f t="shared" si="133"/>
        <v>26154</v>
      </c>
      <c r="M229" s="30">
        <f t="shared" si="133"/>
        <v>9451.64</v>
      </c>
      <c r="N229" s="30">
        <f t="shared" si="133"/>
        <v>16738.559999999998</v>
      </c>
      <c r="O229" s="30">
        <f t="shared" si="133"/>
        <v>26153.25</v>
      </c>
      <c r="P229" s="30">
        <f t="shared" si="133"/>
        <v>9451.369999999999</v>
      </c>
      <c r="Q229" s="30">
        <f t="shared" si="133"/>
        <v>16738.079999999998</v>
      </c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2:29" ht="18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>
        <v>3</v>
      </c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2:29" ht="18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2:29" ht="18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2:29" ht="18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2:29" ht="18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2:29" ht="18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2:29" ht="18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2:29" ht="18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2:29" ht="18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2:29" ht="18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2:29" ht="18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2:29" ht="18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2:29" ht="18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2:29" ht="18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2:29" ht="18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2:29" ht="18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2:29" ht="18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2:29" ht="18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2:29" ht="18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2:29" ht="18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2:29" ht="18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2:29" ht="18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2:29" ht="18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2:29" ht="18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2:29" ht="18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2:29" ht="18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2:29" ht="18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2:29" ht="18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2:29" ht="18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2:29" ht="18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2:29" ht="18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2:29" ht="18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2:29" ht="18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2:29" ht="18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2:29" ht="18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2:29" ht="18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2:29" ht="18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2:29" ht="18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2:29" ht="18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2:29" ht="18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2:29" ht="18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2:29" ht="18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2:29" ht="18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2:29" ht="18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2:29" ht="18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2:29" ht="18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2:29" ht="18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2:29" ht="18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2:29" ht="18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2:29" ht="18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2:29" ht="18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2:29" ht="18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2:29" ht="18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2:29" ht="18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2:29" ht="18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2:29" ht="18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2:29" ht="18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2:29" ht="18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2:29" ht="18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2:29" ht="18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2:29" ht="18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2:29" ht="18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2:29" ht="18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2:29" ht="18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2:29" ht="18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2:29" ht="18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2:29" ht="18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2:29" ht="18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2:29" ht="18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2:29" ht="18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2:29" ht="18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2:29" ht="18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2:29" ht="18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2:29" ht="18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2:29" ht="18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2:29" ht="18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2:29" ht="18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2:29" ht="18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2:29" ht="18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2:29" ht="18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2:29" ht="18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2:29" ht="18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2:29" ht="18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2:29" ht="18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2:29" ht="18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2:29" ht="18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2:29" ht="18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2:29" ht="18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2:29" ht="18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2:29" ht="18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2:29" ht="18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2:29" ht="18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2:29" ht="18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2:29" ht="18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2:29" ht="18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2:29" ht="18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2:29" ht="18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2:29" ht="18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2:29" ht="18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2:29" ht="18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2:29" ht="18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2:29" ht="18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2:29" ht="18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2:29" ht="18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2:29" ht="18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2:29" ht="18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2:29" ht="18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2:29" ht="18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2:29" ht="18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2:29" ht="18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2:29" ht="18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2:29" ht="18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2:29" ht="18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2:29" ht="18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2:29" ht="18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2:29" ht="18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2:29" ht="18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2:29" ht="18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2:29" ht="18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2:29" ht="18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2:29" ht="18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2:29" ht="18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2:29" ht="18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2:29" ht="18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2:29" ht="18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2:29" ht="18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2:29" ht="18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2:29" ht="18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2:29" ht="18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2:29" ht="18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2:29" ht="18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2:29" ht="18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2:29" ht="18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2:29" ht="18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2:29" ht="18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2:29" ht="18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2:29" ht="18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2:29" ht="18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2:29" ht="18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2:29" ht="18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2:29" ht="18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2:29" ht="18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2:29" ht="18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2:29" ht="18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2:29" ht="18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2:29" ht="18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2:29" ht="18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2:29" ht="18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2:29" ht="18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2:29" ht="18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2:29" ht="18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2:29" ht="18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2:29" ht="18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2:29" ht="18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2:29" ht="18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2:29" ht="18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2:29" ht="18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2:29" ht="18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2:29" ht="18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2:29" ht="18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2:29" ht="18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2:29" ht="18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2:29" ht="18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2:29" ht="18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2:29" ht="18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2:29" ht="18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2:29" ht="18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2:29" ht="18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2:29" ht="18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2:29" ht="18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2:29" ht="18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2:29" ht="18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2:29" ht="18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2:29" ht="18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2:29" ht="18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2:29" ht="18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2:29" ht="18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2:29" ht="18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2:29" ht="18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2:29" ht="18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2:29" ht="18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2:29" ht="18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2:29" ht="18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2:29" ht="18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2:29" ht="18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2:29" ht="18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2:29" ht="18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2:29" ht="18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2:29" ht="18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2:29" ht="18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2:29" ht="18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2:29" ht="18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2:29" ht="18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2:29" ht="18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2:29" ht="18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2:29" ht="18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2:29" ht="18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2:29" ht="18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2:29" ht="18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2:29" ht="18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2:29" ht="18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2:29" ht="18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2:29" ht="18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2:29" ht="18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</sheetData>
  <sheetProtection/>
  <mergeCells count="25">
    <mergeCell ref="B6:P6"/>
    <mergeCell ref="K11:K14"/>
    <mergeCell ref="M11:M14"/>
    <mergeCell ref="N11:N14"/>
    <mergeCell ref="P11:P14"/>
    <mergeCell ref="J10:K10"/>
    <mergeCell ref="L10:L14"/>
    <mergeCell ref="M10:N10"/>
    <mergeCell ref="O10:O14"/>
    <mergeCell ref="P10:Q10"/>
    <mergeCell ref="A8:A14"/>
    <mergeCell ref="B8:B14"/>
    <mergeCell ref="C8:E9"/>
    <mergeCell ref="F8:Q8"/>
    <mergeCell ref="C10:C14"/>
    <mergeCell ref="D10:E10"/>
    <mergeCell ref="F10:F14"/>
    <mergeCell ref="G10:H10"/>
    <mergeCell ref="I10:I14"/>
    <mergeCell ref="D11:D14"/>
    <mergeCell ref="Q11:Q14"/>
    <mergeCell ref="E11:E14"/>
    <mergeCell ref="G11:G14"/>
    <mergeCell ref="H11:H14"/>
    <mergeCell ref="J11:J14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7"/>
  <sheetViews>
    <sheetView zoomScalePageLayoutView="0" workbookViewId="0" topLeftCell="A1">
      <pane xSplit="3" ySplit="10" topLeftCell="D20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37" sqref="B37"/>
    </sheetView>
  </sheetViews>
  <sheetFormatPr defaultColWidth="9.140625" defaultRowHeight="15"/>
  <cols>
    <col min="1" max="1" width="5.421875" style="0" customWidth="1"/>
    <col min="2" max="2" width="38.28125" style="0" customWidth="1"/>
    <col min="3" max="3" width="11.00390625" style="0" customWidth="1"/>
    <col min="4" max="4" width="12.421875" style="0" customWidth="1"/>
    <col min="5" max="5" width="13.7109375" style="0" customWidth="1"/>
    <col min="6" max="6" width="11.57421875" style="0" customWidth="1"/>
    <col min="8" max="8" width="13.7109375" style="0" customWidth="1"/>
    <col min="9" max="9" width="10.57421875" style="0" customWidth="1"/>
    <col min="10" max="10" width="13.00390625" style="0" customWidth="1"/>
    <col min="11" max="11" width="13.57421875" style="0" customWidth="1"/>
    <col min="12" max="13" width="11.28125" style="0" customWidth="1"/>
    <col min="14" max="14" width="14.421875" style="0" customWidth="1"/>
    <col min="15" max="15" width="10.7109375" style="0" customWidth="1"/>
    <col min="16" max="16" width="11.421875" style="0" customWidth="1"/>
    <col min="17" max="17" width="14.7109375" style="0" customWidth="1"/>
  </cols>
  <sheetData>
    <row r="1" spans="2:29" ht="18.75"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249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18.75"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18.75"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29" ht="18.75">
      <c r="B4" s="1"/>
      <c r="C4" s="1"/>
      <c r="D4" s="1"/>
      <c r="E4" s="1"/>
      <c r="F4" s="1"/>
      <c r="G4" s="1"/>
      <c r="H4" s="1"/>
      <c r="I4" s="1"/>
      <c r="J4" s="1"/>
      <c r="K4" s="1"/>
      <c r="L4" s="1" t="s">
        <v>252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2:29" ht="18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29" ht="18.75">
      <c r="B6" s="1"/>
      <c r="C6" s="1"/>
      <c r="D6" s="1"/>
      <c r="E6" s="2" t="s">
        <v>70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29" ht="18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.75" customHeight="1">
      <c r="A8" s="284" t="s">
        <v>68</v>
      </c>
      <c r="B8" s="284" t="s">
        <v>69</v>
      </c>
      <c r="C8" s="289" t="s">
        <v>240</v>
      </c>
      <c r="D8" s="290"/>
      <c r="E8" s="291"/>
      <c r="F8" s="295" t="s">
        <v>197</v>
      </c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31.5" customHeight="1">
      <c r="A9" s="285"/>
      <c r="B9" s="287"/>
      <c r="C9" s="292"/>
      <c r="D9" s="293"/>
      <c r="E9" s="294"/>
      <c r="F9" s="4"/>
      <c r="G9" s="5" t="s">
        <v>6</v>
      </c>
      <c r="H9" s="6"/>
      <c r="I9" s="4"/>
      <c r="J9" s="5" t="s">
        <v>7</v>
      </c>
      <c r="K9" s="6"/>
      <c r="L9" s="4"/>
      <c r="M9" s="5" t="s">
        <v>8</v>
      </c>
      <c r="N9" s="6"/>
      <c r="O9" s="4"/>
      <c r="P9" s="5" t="s">
        <v>9</v>
      </c>
      <c r="Q9" s="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8.75">
      <c r="A10" s="285"/>
      <c r="B10" s="287"/>
      <c r="C10" s="284" t="s">
        <v>196</v>
      </c>
      <c r="D10" s="295" t="s">
        <v>148</v>
      </c>
      <c r="E10" s="297"/>
      <c r="F10" s="284" t="s">
        <v>3</v>
      </c>
      <c r="G10" s="295" t="s">
        <v>148</v>
      </c>
      <c r="H10" s="297"/>
      <c r="I10" s="284" t="s">
        <v>3</v>
      </c>
      <c r="J10" s="295" t="s">
        <v>148</v>
      </c>
      <c r="K10" s="297"/>
      <c r="L10" s="284" t="s">
        <v>3</v>
      </c>
      <c r="M10" s="295" t="s">
        <v>148</v>
      </c>
      <c r="N10" s="297"/>
      <c r="O10" s="284" t="s">
        <v>3</v>
      </c>
      <c r="P10" s="295" t="s">
        <v>148</v>
      </c>
      <c r="Q10" s="29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48" customHeight="1">
      <c r="A11" s="285"/>
      <c r="B11" s="287"/>
      <c r="C11" s="298"/>
      <c r="D11" s="279" t="s">
        <v>4</v>
      </c>
      <c r="E11" s="282" t="s">
        <v>5</v>
      </c>
      <c r="F11" s="298"/>
      <c r="G11" s="279" t="s">
        <v>4</v>
      </c>
      <c r="H11" s="282" t="s">
        <v>5</v>
      </c>
      <c r="I11" s="298"/>
      <c r="J11" s="279" t="s">
        <v>4</v>
      </c>
      <c r="K11" s="282" t="s">
        <v>5</v>
      </c>
      <c r="L11" s="298"/>
      <c r="M11" s="279" t="s">
        <v>4</v>
      </c>
      <c r="N11" s="282" t="s">
        <v>5</v>
      </c>
      <c r="O11" s="298"/>
      <c r="P11" s="279" t="s">
        <v>4</v>
      </c>
      <c r="Q11" s="279" t="s">
        <v>5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44.25" customHeight="1">
      <c r="A12" s="285"/>
      <c r="B12" s="287"/>
      <c r="C12" s="298"/>
      <c r="D12" s="280"/>
      <c r="E12" s="283"/>
      <c r="F12" s="298"/>
      <c r="G12" s="280"/>
      <c r="H12" s="283"/>
      <c r="I12" s="298"/>
      <c r="J12" s="280"/>
      <c r="K12" s="283"/>
      <c r="L12" s="298"/>
      <c r="M12" s="280"/>
      <c r="N12" s="283"/>
      <c r="O12" s="298"/>
      <c r="P12" s="280"/>
      <c r="Q12" s="28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8.75">
      <c r="A13" s="285"/>
      <c r="B13" s="287"/>
      <c r="C13" s="298"/>
      <c r="D13" s="280"/>
      <c r="E13" s="283"/>
      <c r="F13" s="298"/>
      <c r="G13" s="280"/>
      <c r="H13" s="283"/>
      <c r="I13" s="298"/>
      <c r="J13" s="280"/>
      <c r="K13" s="283"/>
      <c r="L13" s="298"/>
      <c r="M13" s="280"/>
      <c r="N13" s="283"/>
      <c r="O13" s="298"/>
      <c r="P13" s="280"/>
      <c r="Q13" s="28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8.5" customHeight="1">
      <c r="A14" s="286"/>
      <c r="B14" s="288"/>
      <c r="C14" s="299"/>
      <c r="D14" s="281"/>
      <c r="E14" s="283"/>
      <c r="F14" s="299"/>
      <c r="G14" s="281"/>
      <c r="H14" s="283"/>
      <c r="I14" s="299"/>
      <c r="J14" s="281"/>
      <c r="K14" s="283"/>
      <c r="L14" s="299"/>
      <c r="M14" s="281"/>
      <c r="N14" s="283"/>
      <c r="O14" s="299"/>
      <c r="P14" s="281"/>
      <c r="Q14" s="28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s="74" customFormat="1" ht="24.75" customHeight="1">
      <c r="A15" s="71">
        <v>1</v>
      </c>
      <c r="B15" s="67">
        <v>2</v>
      </c>
      <c r="C15" s="72">
        <v>3</v>
      </c>
      <c r="D15" s="72">
        <v>4</v>
      </c>
      <c r="E15" s="72">
        <v>5</v>
      </c>
      <c r="F15" s="68">
        <v>6</v>
      </c>
      <c r="G15" s="72">
        <v>7</v>
      </c>
      <c r="H15" s="72">
        <v>8</v>
      </c>
      <c r="I15" s="68">
        <v>9</v>
      </c>
      <c r="J15" s="72">
        <v>10</v>
      </c>
      <c r="K15" s="72">
        <v>11</v>
      </c>
      <c r="L15" s="68">
        <v>12</v>
      </c>
      <c r="M15" s="72">
        <v>13</v>
      </c>
      <c r="N15" s="72">
        <v>14</v>
      </c>
      <c r="O15" s="68">
        <v>15</v>
      </c>
      <c r="P15" s="72">
        <v>16</v>
      </c>
      <c r="Q15" s="72">
        <v>17</v>
      </c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</row>
    <row r="16" spans="1:29" ht="72" customHeight="1">
      <c r="A16" s="24">
        <v>1</v>
      </c>
      <c r="B16" s="27" t="s">
        <v>105</v>
      </c>
      <c r="C16" s="41">
        <f>C17</f>
        <v>284</v>
      </c>
      <c r="D16" s="41">
        <f aca="true" t="shared" si="0" ref="D16:Q16">D17</f>
        <v>102.24</v>
      </c>
      <c r="E16" s="41">
        <f t="shared" si="0"/>
        <v>181.76</v>
      </c>
      <c r="F16" s="41">
        <f t="shared" si="0"/>
        <v>71</v>
      </c>
      <c r="G16" s="41">
        <f t="shared" si="0"/>
        <v>25.56</v>
      </c>
      <c r="H16" s="41">
        <f t="shared" si="0"/>
        <v>45.44</v>
      </c>
      <c r="I16" s="41">
        <f t="shared" si="0"/>
        <v>71</v>
      </c>
      <c r="J16" s="41">
        <f t="shared" si="0"/>
        <v>25.56</v>
      </c>
      <c r="K16" s="41">
        <f t="shared" si="0"/>
        <v>45.44</v>
      </c>
      <c r="L16" s="41">
        <f t="shared" si="0"/>
        <v>71</v>
      </c>
      <c r="M16" s="41">
        <f t="shared" si="0"/>
        <v>25.56</v>
      </c>
      <c r="N16" s="41">
        <f t="shared" si="0"/>
        <v>45.44</v>
      </c>
      <c r="O16" s="41">
        <f t="shared" si="0"/>
        <v>71</v>
      </c>
      <c r="P16" s="41">
        <f t="shared" si="0"/>
        <v>25.56</v>
      </c>
      <c r="Q16" s="41">
        <f t="shared" si="0"/>
        <v>45.44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8.75">
      <c r="A17" s="17"/>
      <c r="B17" s="18" t="s">
        <v>71</v>
      </c>
      <c r="C17" s="43">
        <v>284</v>
      </c>
      <c r="D17" s="44">
        <f>C17*36%</f>
        <v>102.24</v>
      </c>
      <c r="E17" s="44">
        <f>C17-D17</f>
        <v>181.76</v>
      </c>
      <c r="F17" s="44">
        <v>71</v>
      </c>
      <c r="G17" s="44">
        <f>F17*36%</f>
        <v>25.56</v>
      </c>
      <c r="H17" s="44">
        <f>F17-G17</f>
        <v>45.44</v>
      </c>
      <c r="I17" s="44">
        <v>71</v>
      </c>
      <c r="J17" s="44">
        <f>I17*36%</f>
        <v>25.56</v>
      </c>
      <c r="K17" s="44">
        <f>I17-J17</f>
        <v>45.44</v>
      </c>
      <c r="L17" s="44">
        <f>C17/4</f>
        <v>71</v>
      </c>
      <c r="M17" s="44">
        <f>L17*36%</f>
        <v>25.56</v>
      </c>
      <c r="N17" s="44">
        <f>L17-M17</f>
        <v>45.44</v>
      </c>
      <c r="O17" s="44">
        <f>C17/4</f>
        <v>71</v>
      </c>
      <c r="P17" s="44">
        <f>O17*36%</f>
        <v>25.56</v>
      </c>
      <c r="Q17" s="44">
        <f>O17-P17</f>
        <v>45.44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51" customHeight="1">
      <c r="A18" s="24">
        <v>2</v>
      </c>
      <c r="B18" s="26" t="s">
        <v>104</v>
      </c>
      <c r="C18" s="41">
        <f>C19</f>
        <v>792</v>
      </c>
      <c r="D18" s="41">
        <f aca="true" t="shared" si="1" ref="D18:Q18">D19</f>
        <v>285.12</v>
      </c>
      <c r="E18" s="41">
        <f t="shared" si="1"/>
        <v>506.88</v>
      </c>
      <c r="F18" s="41">
        <f t="shared" si="1"/>
        <v>198</v>
      </c>
      <c r="G18" s="41">
        <f t="shared" si="1"/>
        <v>71.28</v>
      </c>
      <c r="H18" s="41">
        <f t="shared" si="1"/>
        <v>126.72</v>
      </c>
      <c r="I18" s="41">
        <f t="shared" si="1"/>
        <v>198</v>
      </c>
      <c r="J18" s="41">
        <f t="shared" si="1"/>
        <v>71.28</v>
      </c>
      <c r="K18" s="41">
        <f t="shared" si="1"/>
        <v>126.72</v>
      </c>
      <c r="L18" s="41">
        <f t="shared" si="1"/>
        <v>198</v>
      </c>
      <c r="M18" s="41">
        <f t="shared" si="1"/>
        <v>71.28</v>
      </c>
      <c r="N18" s="41">
        <f t="shared" si="1"/>
        <v>126.72</v>
      </c>
      <c r="O18" s="41">
        <f t="shared" si="1"/>
        <v>198</v>
      </c>
      <c r="P18" s="41">
        <f t="shared" si="1"/>
        <v>71.28</v>
      </c>
      <c r="Q18" s="41">
        <f t="shared" si="1"/>
        <v>126.72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8.75">
      <c r="A19" s="17"/>
      <c r="B19" s="18" t="s">
        <v>72</v>
      </c>
      <c r="C19" s="43">
        <v>792</v>
      </c>
      <c r="D19" s="44">
        <f>C19*36%</f>
        <v>285.12</v>
      </c>
      <c r="E19" s="44">
        <f>C19-D19</f>
        <v>506.88</v>
      </c>
      <c r="F19" s="44">
        <v>198</v>
      </c>
      <c r="G19" s="44">
        <f>F19*36%</f>
        <v>71.28</v>
      </c>
      <c r="H19" s="44">
        <f>F19-G19</f>
        <v>126.72</v>
      </c>
      <c r="I19" s="44">
        <v>198</v>
      </c>
      <c r="J19" s="44">
        <f>I19*36%</f>
        <v>71.28</v>
      </c>
      <c r="K19" s="44">
        <f>I19-J19</f>
        <v>126.72</v>
      </c>
      <c r="L19" s="44">
        <v>198</v>
      </c>
      <c r="M19" s="44">
        <f>L19*36%</f>
        <v>71.28</v>
      </c>
      <c r="N19" s="44">
        <f>L19-M19</f>
        <v>126.72</v>
      </c>
      <c r="O19" s="44">
        <v>198</v>
      </c>
      <c r="P19" s="44">
        <f>O19*36%</f>
        <v>71.28</v>
      </c>
      <c r="Q19" s="44">
        <f>O19-P19</f>
        <v>126.72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52.5" customHeight="1">
      <c r="A20" s="24">
        <v>3</v>
      </c>
      <c r="B20" s="26" t="s">
        <v>103</v>
      </c>
      <c r="C20" s="41">
        <f>C21</f>
        <v>690</v>
      </c>
      <c r="D20" s="41">
        <f aca="true" t="shared" si="2" ref="D20:Q20">D21</f>
        <v>248.39999999999998</v>
      </c>
      <c r="E20" s="41">
        <f t="shared" si="2"/>
        <v>441.6</v>
      </c>
      <c r="F20" s="41">
        <f t="shared" si="2"/>
        <v>172</v>
      </c>
      <c r="G20" s="41">
        <f t="shared" si="2"/>
        <v>61.919999999999995</v>
      </c>
      <c r="H20" s="41">
        <f t="shared" si="2"/>
        <v>110.08000000000001</v>
      </c>
      <c r="I20" s="41">
        <f t="shared" si="2"/>
        <v>173</v>
      </c>
      <c r="J20" s="41">
        <f t="shared" si="2"/>
        <v>62.28</v>
      </c>
      <c r="K20" s="41">
        <f t="shared" si="2"/>
        <v>110.72</v>
      </c>
      <c r="L20" s="41">
        <f t="shared" si="2"/>
        <v>172</v>
      </c>
      <c r="M20" s="41">
        <f t="shared" si="2"/>
        <v>61.919999999999995</v>
      </c>
      <c r="N20" s="41">
        <f t="shared" si="2"/>
        <v>110.08000000000001</v>
      </c>
      <c r="O20" s="41">
        <f t="shared" si="2"/>
        <v>173</v>
      </c>
      <c r="P20" s="41">
        <f t="shared" si="2"/>
        <v>62.28</v>
      </c>
      <c r="Q20" s="41">
        <f t="shared" si="2"/>
        <v>110.72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8.75">
      <c r="A21" s="17"/>
      <c r="B21" s="18" t="s">
        <v>24</v>
      </c>
      <c r="C21" s="43">
        <v>690</v>
      </c>
      <c r="D21" s="44">
        <f>C21*36%</f>
        <v>248.39999999999998</v>
      </c>
      <c r="E21" s="44">
        <f>C21-D21</f>
        <v>441.6</v>
      </c>
      <c r="F21" s="44">
        <v>172</v>
      </c>
      <c r="G21" s="44">
        <f>F21*36%</f>
        <v>61.919999999999995</v>
      </c>
      <c r="H21" s="44">
        <f>F21-G21</f>
        <v>110.08000000000001</v>
      </c>
      <c r="I21" s="44">
        <v>173</v>
      </c>
      <c r="J21" s="44">
        <f>I21*36%</f>
        <v>62.28</v>
      </c>
      <c r="K21" s="44">
        <f>I21-J21</f>
        <v>110.72</v>
      </c>
      <c r="L21" s="44">
        <v>172</v>
      </c>
      <c r="M21" s="44">
        <f>L21*36%</f>
        <v>61.919999999999995</v>
      </c>
      <c r="N21" s="44">
        <f>L21-M21</f>
        <v>110.08000000000001</v>
      </c>
      <c r="O21" s="44">
        <v>173</v>
      </c>
      <c r="P21" s="44">
        <f>O21*36%</f>
        <v>62.28</v>
      </c>
      <c r="Q21" s="44">
        <f>O21-P21</f>
        <v>110.72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50.25" customHeight="1">
      <c r="A22" s="24">
        <v>4</v>
      </c>
      <c r="B22" s="26" t="s">
        <v>40</v>
      </c>
      <c r="C22" s="41">
        <f aca="true" t="shared" si="3" ref="C22:Q22">SUM(C23:C35)</f>
        <v>4433</v>
      </c>
      <c r="D22" s="41">
        <f t="shared" si="3"/>
        <v>1595.8799999999999</v>
      </c>
      <c r="E22" s="41">
        <f t="shared" si="3"/>
        <v>2837.1200000000003</v>
      </c>
      <c r="F22" s="41">
        <f t="shared" si="3"/>
        <v>1110</v>
      </c>
      <c r="G22" s="41">
        <f t="shared" si="3"/>
        <v>399.59999999999997</v>
      </c>
      <c r="H22" s="41">
        <f t="shared" si="3"/>
        <v>710.4</v>
      </c>
      <c r="I22" s="41">
        <f t="shared" si="3"/>
        <v>1108</v>
      </c>
      <c r="J22" s="41">
        <f t="shared" si="3"/>
        <v>398.88</v>
      </c>
      <c r="K22" s="41">
        <f t="shared" si="3"/>
        <v>709.1199999999999</v>
      </c>
      <c r="L22" s="41">
        <f t="shared" si="3"/>
        <v>1108</v>
      </c>
      <c r="M22" s="41">
        <f t="shared" si="3"/>
        <v>398.88</v>
      </c>
      <c r="N22" s="41">
        <f t="shared" si="3"/>
        <v>709.1199999999999</v>
      </c>
      <c r="O22" s="41">
        <f t="shared" si="3"/>
        <v>1107</v>
      </c>
      <c r="P22" s="41">
        <f t="shared" si="3"/>
        <v>398.52</v>
      </c>
      <c r="Q22" s="41">
        <f t="shared" si="3"/>
        <v>708.4799999999999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.75">
      <c r="A23" s="17"/>
      <c r="B23" s="18" t="s">
        <v>73</v>
      </c>
      <c r="C23" s="43">
        <v>192</v>
      </c>
      <c r="D23" s="44">
        <f>C23*36%</f>
        <v>69.12</v>
      </c>
      <c r="E23" s="44">
        <f>C23-D23</f>
        <v>122.88</v>
      </c>
      <c r="F23" s="44">
        <v>48</v>
      </c>
      <c r="G23" s="44">
        <f>F23*36%</f>
        <v>17.28</v>
      </c>
      <c r="H23" s="44">
        <f>F23-G23</f>
        <v>30.72</v>
      </c>
      <c r="I23" s="44">
        <v>48</v>
      </c>
      <c r="J23" s="44">
        <f>I23*36%</f>
        <v>17.28</v>
      </c>
      <c r="K23" s="44">
        <f>I23-J23</f>
        <v>30.72</v>
      </c>
      <c r="L23" s="44">
        <v>48</v>
      </c>
      <c r="M23" s="44">
        <f>L23*36%</f>
        <v>17.28</v>
      </c>
      <c r="N23" s="44">
        <f>L23-M23</f>
        <v>30.72</v>
      </c>
      <c r="O23" s="44">
        <v>48</v>
      </c>
      <c r="P23" s="44">
        <f>O23*36%</f>
        <v>17.28</v>
      </c>
      <c r="Q23" s="44">
        <f>O23-P23</f>
        <v>30.72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.75">
      <c r="A24" s="17"/>
      <c r="B24" s="18" t="s">
        <v>13</v>
      </c>
      <c r="C24" s="43">
        <v>143</v>
      </c>
      <c r="D24" s="44">
        <f aca="true" t="shared" si="4" ref="D24:D35">C24*36%</f>
        <v>51.48</v>
      </c>
      <c r="E24" s="44">
        <f aca="true" t="shared" si="5" ref="E24:E35">C24-D24</f>
        <v>91.52000000000001</v>
      </c>
      <c r="F24" s="44">
        <v>36</v>
      </c>
      <c r="G24" s="44">
        <f aca="true" t="shared" si="6" ref="G24:G35">F24*36%</f>
        <v>12.959999999999999</v>
      </c>
      <c r="H24" s="44">
        <f aca="true" t="shared" si="7" ref="H24:H35">F24-G24</f>
        <v>23.04</v>
      </c>
      <c r="I24" s="44">
        <v>36</v>
      </c>
      <c r="J24" s="44">
        <f aca="true" t="shared" si="8" ref="J24:J35">I24*36%</f>
        <v>12.959999999999999</v>
      </c>
      <c r="K24" s="44">
        <f aca="true" t="shared" si="9" ref="K24:K35">I24-J24</f>
        <v>23.04</v>
      </c>
      <c r="L24" s="44">
        <v>36</v>
      </c>
      <c r="M24" s="44">
        <f aca="true" t="shared" si="10" ref="M24:M35">L24*36%</f>
        <v>12.959999999999999</v>
      </c>
      <c r="N24" s="44">
        <f aca="true" t="shared" si="11" ref="N24:N35">L24-M24</f>
        <v>23.04</v>
      </c>
      <c r="O24" s="44">
        <v>35</v>
      </c>
      <c r="P24" s="44">
        <f aca="true" t="shared" si="12" ref="P24:P35">O24*36%</f>
        <v>12.6</v>
      </c>
      <c r="Q24" s="44">
        <f aca="true" t="shared" si="13" ref="Q24:Q35">O24-P24</f>
        <v>22.4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8.75">
      <c r="A25" s="17"/>
      <c r="B25" s="18" t="s">
        <v>15</v>
      </c>
      <c r="C25" s="43">
        <v>653</v>
      </c>
      <c r="D25" s="44">
        <f t="shared" si="4"/>
        <v>235.07999999999998</v>
      </c>
      <c r="E25" s="44">
        <f t="shared" si="5"/>
        <v>417.92</v>
      </c>
      <c r="F25" s="44">
        <v>163</v>
      </c>
      <c r="G25" s="44">
        <f t="shared" si="6"/>
        <v>58.68</v>
      </c>
      <c r="H25" s="44">
        <f t="shared" si="7"/>
        <v>104.32</v>
      </c>
      <c r="I25" s="44">
        <v>163</v>
      </c>
      <c r="J25" s="44">
        <f t="shared" si="8"/>
        <v>58.68</v>
      </c>
      <c r="K25" s="44">
        <f t="shared" si="9"/>
        <v>104.32</v>
      </c>
      <c r="L25" s="44">
        <v>163</v>
      </c>
      <c r="M25" s="44">
        <f t="shared" si="10"/>
        <v>58.68</v>
      </c>
      <c r="N25" s="44">
        <f t="shared" si="11"/>
        <v>104.32</v>
      </c>
      <c r="O25" s="44">
        <v>164</v>
      </c>
      <c r="P25" s="44">
        <f t="shared" si="12"/>
        <v>59.04</v>
      </c>
      <c r="Q25" s="44">
        <f t="shared" si="13"/>
        <v>104.96000000000001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8.75">
      <c r="A26" s="17"/>
      <c r="B26" s="18" t="s">
        <v>16</v>
      </c>
      <c r="C26" s="43">
        <v>879</v>
      </c>
      <c r="D26" s="44">
        <f t="shared" si="4"/>
        <v>316.44</v>
      </c>
      <c r="E26" s="44">
        <f t="shared" si="5"/>
        <v>562.56</v>
      </c>
      <c r="F26" s="44">
        <v>220</v>
      </c>
      <c r="G26" s="44">
        <f t="shared" si="6"/>
        <v>79.2</v>
      </c>
      <c r="H26" s="44">
        <f t="shared" si="7"/>
        <v>140.8</v>
      </c>
      <c r="I26" s="44">
        <v>220</v>
      </c>
      <c r="J26" s="44">
        <f t="shared" si="8"/>
        <v>79.2</v>
      </c>
      <c r="K26" s="44">
        <f t="shared" si="9"/>
        <v>140.8</v>
      </c>
      <c r="L26" s="44">
        <v>220</v>
      </c>
      <c r="M26" s="44">
        <f t="shared" si="10"/>
        <v>79.2</v>
      </c>
      <c r="N26" s="44">
        <f t="shared" si="11"/>
        <v>140.8</v>
      </c>
      <c r="O26" s="44">
        <v>219</v>
      </c>
      <c r="P26" s="44">
        <f t="shared" si="12"/>
        <v>78.84</v>
      </c>
      <c r="Q26" s="44">
        <f t="shared" si="13"/>
        <v>140.16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37.5">
      <c r="A27" s="17"/>
      <c r="B27" s="19" t="s">
        <v>75</v>
      </c>
      <c r="C27" s="43">
        <v>219</v>
      </c>
      <c r="D27" s="44">
        <f t="shared" si="4"/>
        <v>78.84</v>
      </c>
      <c r="E27" s="44">
        <f t="shared" si="5"/>
        <v>140.16</v>
      </c>
      <c r="F27" s="44">
        <v>55</v>
      </c>
      <c r="G27" s="44">
        <f t="shared" si="6"/>
        <v>19.8</v>
      </c>
      <c r="H27" s="44">
        <f t="shared" si="7"/>
        <v>35.2</v>
      </c>
      <c r="I27" s="44">
        <v>55</v>
      </c>
      <c r="J27" s="44">
        <f t="shared" si="8"/>
        <v>19.8</v>
      </c>
      <c r="K27" s="44">
        <f t="shared" si="9"/>
        <v>35.2</v>
      </c>
      <c r="L27" s="44">
        <v>55</v>
      </c>
      <c r="M27" s="44">
        <f t="shared" si="10"/>
        <v>19.8</v>
      </c>
      <c r="N27" s="44">
        <f t="shared" si="11"/>
        <v>35.2</v>
      </c>
      <c r="O27" s="44">
        <v>54</v>
      </c>
      <c r="P27" s="44">
        <f t="shared" si="12"/>
        <v>19.439999999999998</v>
      </c>
      <c r="Q27" s="44">
        <f t="shared" si="13"/>
        <v>34.56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8.75">
      <c r="A28" s="17"/>
      <c r="B28" s="18" t="s">
        <v>14</v>
      </c>
      <c r="C28" s="43">
        <v>300</v>
      </c>
      <c r="D28" s="44">
        <f t="shared" si="4"/>
        <v>108</v>
      </c>
      <c r="E28" s="44">
        <f t="shared" si="5"/>
        <v>192</v>
      </c>
      <c r="F28" s="44">
        <v>75</v>
      </c>
      <c r="G28" s="44">
        <f t="shared" si="6"/>
        <v>27</v>
      </c>
      <c r="H28" s="44">
        <f t="shared" si="7"/>
        <v>48</v>
      </c>
      <c r="I28" s="44">
        <v>75</v>
      </c>
      <c r="J28" s="44">
        <f t="shared" si="8"/>
        <v>27</v>
      </c>
      <c r="K28" s="44">
        <f t="shared" si="9"/>
        <v>48</v>
      </c>
      <c r="L28" s="44">
        <v>75</v>
      </c>
      <c r="M28" s="44">
        <f t="shared" si="10"/>
        <v>27</v>
      </c>
      <c r="N28" s="44">
        <f t="shared" si="11"/>
        <v>48</v>
      </c>
      <c r="O28" s="44">
        <v>75</v>
      </c>
      <c r="P28" s="44">
        <f t="shared" si="12"/>
        <v>27</v>
      </c>
      <c r="Q28" s="44">
        <f t="shared" si="13"/>
        <v>48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8.75">
      <c r="A29" s="17"/>
      <c r="B29" s="18" t="s">
        <v>18</v>
      </c>
      <c r="C29" s="43">
        <v>148</v>
      </c>
      <c r="D29" s="44">
        <f t="shared" si="4"/>
        <v>53.28</v>
      </c>
      <c r="E29" s="44">
        <f t="shared" si="5"/>
        <v>94.72</v>
      </c>
      <c r="F29" s="44">
        <v>37</v>
      </c>
      <c r="G29" s="44">
        <f t="shared" si="6"/>
        <v>13.32</v>
      </c>
      <c r="H29" s="44">
        <f t="shared" si="7"/>
        <v>23.68</v>
      </c>
      <c r="I29" s="44">
        <v>37</v>
      </c>
      <c r="J29" s="44">
        <f t="shared" si="8"/>
        <v>13.32</v>
      </c>
      <c r="K29" s="44">
        <f t="shared" si="9"/>
        <v>23.68</v>
      </c>
      <c r="L29" s="44">
        <v>37</v>
      </c>
      <c r="M29" s="44">
        <f t="shared" si="10"/>
        <v>13.32</v>
      </c>
      <c r="N29" s="44">
        <f t="shared" si="11"/>
        <v>23.68</v>
      </c>
      <c r="O29" s="44">
        <v>37</v>
      </c>
      <c r="P29" s="44">
        <f t="shared" si="12"/>
        <v>13.32</v>
      </c>
      <c r="Q29" s="44">
        <f t="shared" si="13"/>
        <v>23.68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8.75">
      <c r="A30" s="17"/>
      <c r="B30" s="18" t="s">
        <v>21</v>
      </c>
      <c r="C30" s="43">
        <v>317</v>
      </c>
      <c r="D30" s="44">
        <f t="shared" si="4"/>
        <v>114.11999999999999</v>
      </c>
      <c r="E30" s="44">
        <f t="shared" si="5"/>
        <v>202.88</v>
      </c>
      <c r="F30" s="44">
        <v>79</v>
      </c>
      <c r="G30" s="44">
        <f t="shared" si="6"/>
        <v>28.439999999999998</v>
      </c>
      <c r="H30" s="44">
        <f t="shared" si="7"/>
        <v>50.56</v>
      </c>
      <c r="I30" s="44">
        <v>79</v>
      </c>
      <c r="J30" s="44">
        <f t="shared" si="8"/>
        <v>28.439999999999998</v>
      </c>
      <c r="K30" s="44">
        <f t="shared" si="9"/>
        <v>50.56</v>
      </c>
      <c r="L30" s="44">
        <v>79</v>
      </c>
      <c r="M30" s="44">
        <f t="shared" si="10"/>
        <v>28.439999999999998</v>
      </c>
      <c r="N30" s="44">
        <f t="shared" si="11"/>
        <v>50.56</v>
      </c>
      <c r="O30" s="44">
        <v>80</v>
      </c>
      <c r="P30" s="44">
        <f t="shared" si="12"/>
        <v>28.799999999999997</v>
      </c>
      <c r="Q30" s="44">
        <f t="shared" si="13"/>
        <v>51.2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8.75">
      <c r="A31" s="17"/>
      <c r="B31" s="18" t="s">
        <v>10</v>
      </c>
      <c r="C31" s="43">
        <v>893</v>
      </c>
      <c r="D31" s="44">
        <f t="shared" si="4"/>
        <v>321.47999999999996</v>
      </c>
      <c r="E31" s="44">
        <f t="shared" si="5"/>
        <v>571.52</v>
      </c>
      <c r="F31" s="44">
        <v>224</v>
      </c>
      <c r="G31" s="44">
        <f t="shared" si="6"/>
        <v>80.64</v>
      </c>
      <c r="H31" s="44">
        <f t="shared" si="7"/>
        <v>143.36</v>
      </c>
      <c r="I31" s="44">
        <v>223</v>
      </c>
      <c r="J31" s="44">
        <f t="shared" si="8"/>
        <v>80.28</v>
      </c>
      <c r="K31" s="44">
        <f t="shared" si="9"/>
        <v>142.72</v>
      </c>
      <c r="L31" s="44">
        <v>223</v>
      </c>
      <c r="M31" s="44">
        <f t="shared" si="10"/>
        <v>80.28</v>
      </c>
      <c r="N31" s="44">
        <f t="shared" si="11"/>
        <v>142.72</v>
      </c>
      <c r="O31" s="44">
        <v>223</v>
      </c>
      <c r="P31" s="44">
        <f t="shared" si="12"/>
        <v>80.28</v>
      </c>
      <c r="Q31" s="44">
        <f t="shared" si="13"/>
        <v>142.72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8.75">
      <c r="A32" s="17"/>
      <c r="B32" s="18" t="s">
        <v>19</v>
      </c>
      <c r="C32" s="43">
        <v>16</v>
      </c>
      <c r="D32" s="44">
        <f t="shared" si="4"/>
        <v>5.76</v>
      </c>
      <c r="E32" s="44">
        <f t="shared" si="5"/>
        <v>10.24</v>
      </c>
      <c r="F32" s="44">
        <v>4</v>
      </c>
      <c r="G32" s="44">
        <f t="shared" si="6"/>
        <v>1.44</v>
      </c>
      <c r="H32" s="44">
        <f t="shared" si="7"/>
        <v>2.56</v>
      </c>
      <c r="I32" s="44">
        <v>4</v>
      </c>
      <c r="J32" s="44">
        <f t="shared" si="8"/>
        <v>1.44</v>
      </c>
      <c r="K32" s="44">
        <f t="shared" si="9"/>
        <v>2.56</v>
      </c>
      <c r="L32" s="44">
        <v>4</v>
      </c>
      <c r="M32" s="44">
        <f t="shared" si="10"/>
        <v>1.44</v>
      </c>
      <c r="N32" s="44">
        <f t="shared" si="11"/>
        <v>2.56</v>
      </c>
      <c r="O32" s="44">
        <v>4</v>
      </c>
      <c r="P32" s="44">
        <f t="shared" si="12"/>
        <v>1.44</v>
      </c>
      <c r="Q32" s="44">
        <f t="shared" si="13"/>
        <v>2.56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8.75">
      <c r="A33" s="17"/>
      <c r="B33" s="18" t="s">
        <v>20</v>
      </c>
      <c r="C33" s="43">
        <v>34</v>
      </c>
      <c r="D33" s="44">
        <f t="shared" si="4"/>
        <v>12.24</v>
      </c>
      <c r="E33" s="44">
        <f t="shared" si="5"/>
        <v>21.759999999999998</v>
      </c>
      <c r="F33" s="44">
        <v>9</v>
      </c>
      <c r="G33" s="44">
        <f t="shared" si="6"/>
        <v>3.2399999999999998</v>
      </c>
      <c r="H33" s="44">
        <f t="shared" si="7"/>
        <v>5.76</v>
      </c>
      <c r="I33" s="44">
        <v>8</v>
      </c>
      <c r="J33" s="44">
        <f t="shared" si="8"/>
        <v>2.88</v>
      </c>
      <c r="K33" s="44">
        <f t="shared" si="9"/>
        <v>5.12</v>
      </c>
      <c r="L33" s="44">
        <v>8</v>
      </c>
      <c r="M33" s="44">
        <f t="shared" si="10"/>
        <v>2.88</v>
      </c>
      <c r="N33" s="44">
        <f t="shared" si="11"/>
        <v>5.12</v>
      </c>
      <c r="O33" s="44">
        <v>9</v>
      </c>
      <c r="P33" s="44">
        <f t="shared" si="12"/>
        <v>3.2399999999999998</v>
      </c>
      <c r="Q33" s="44">
        <f t="shared" si="13"/>
        <v>5.76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8.75">
      <c r="A34" s="17"/>
      <c r="B34" s="18" t="s">
        <v>29</v>
      </c>
      <c r="C34" s="43">
        <v>263</v>
      </c>
      <c r="D34" s="44">
        <f t="shared" si="4"/>
        <v>94.67999999999999</v>
      </c>
      <c r="E34" s="44">
        <f t="shared" si="5"/>
        <v>168.32</v>
      </c>
      <c r="F34" s="44">
        <v>66</v>
      </c>
      <c r="G34" s="44">
        <f t="shared" si="6"/>
        <v>23.759999999999998</v>
      </c>
      <c r="H34" s="44">
        <f t="shared" si="7"/>
        <v>42.24</v>
      </c>
      <c r="I34" s="44">
        <v>66</v>
      </c>
      <c r="J34" s="44">
        <f t="shared" si="8"/>
        <v>23.759999999999998</v>
      </c>
      <c r="K34" s="44">
        <f t="shared" si="9"/>
        <v>42.24</v>
      </c>
      <c r="L34" s="44">
        <v>66</v>
      </c>
      <c r="M34" s="44">
        <f t="shared" si="10"/>
        <v>23.759999999999998</v>
      </c>
      <c r="N34" s="44">
        <f t="shared" si="11"/>
        <v>42.24</v>
      </c>
      <c r="O34" s="44">
        <v>65</v>
      </c>
      <c r="P34" s="44">
        <f t="shared" si="12"/>
        <v>23.4</v>
      </c>
      <c r="Q34" s="44">
        <f t="shared" si="13"/>
        <v>41.6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8.75">
      <c r="A35" s="17"/>
      <c r="B35" s="18" t="s">
        <v>72</v>
      </c>
      <c r="C35" s="43">
        <v>376</v>
      </c>
      <c r="D35" s="44">
        <f t="shared" si="4"/>
        <v>135.35999999999999</v>
      </c>
      <c r="E35" s="44">
        <f t="shared" si="5"/>
        <v>240.64000000000001</v>
      </c>
      <c r="F35" s="44">
        <v>94</v>
      </c>
      <c r="G35" s="44">
        <f t="shared" si="6"/>
        <v>33.839999999999996</v>
      </c>
      <c r="H35" s="44">
        <f t="shared" si="7"/>
        <v>60.160000000000004</v>
      </c>
      <c r="I35" s="44">
        <v>94</v>
      </c>
      <c r="J35" s="44">
        <f t="shared" si="8"/>
        <v>33.839999999999996</v>
      </c>
      <c r="K35" s="44">
        <f t="shared" si="9"/>
        <v>60.160000000000004</v>
      </c>
      <c r="L35" s="44">
        <v>94</v>
      </c>
      <c r="M35" s="44">
        <f t="shared" si="10"/>
        <v>33.839999999999996</v>
      </c>
      <c r="N35" s="44">
        <f t="shared" si="11"/>
        <v>60.160000000000004</v>
      </c>
      <c r="O35" s="44">
        <v>94</v>
      </c>
      <c r="P35" s="44">
        <f t="shared" si="12"/>
        <v>33.839999999999996</v>
      </c>
      <c r="Q35" s="44">
        <f t="shared" si="13"/>
        <v>60.160000000000004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74" customFormat="1" ht="24.75" customHeight="1">
      <c r="A36" s="71">
        <v>1</v>
      </c>
      <c r="B36" s="67">
        <v>2</v>
      </c>
      <c r="C36" s="72">
        <v>3</v>
      </c>
      <c r="D36" s="72">
        <v>4</v>
      </c>
      <c r="E36" s="72">
        <v>5</v>
      </c>
      <c r="F36" s="68">
        <v>6</v>
      </c>
      <c r="G36" s="72">
        <v>7</v>
      </c>
      <c r="H36" s="72">
        <v>8</v>
      </c>
      <c r="I36" s="68">
        <v>9</v>
      </c>
      <c r="J36" s="72">
        <v>10</v>
      </c>
      <c r="K36" s="72">
        <v>11</v>
      </c>
      <c r="L36" s="68">
        <v>12</v>
      </c>
      <c r="M36" s="72">
        <v>13</v>
      </c>
      <c r="N36" s="72">
        <v>14</v>
      </c>
      <c r="O36" s="68">
        <v>15</v>
      </c>
      <c r="P36" s="72">
        <v>16</v>
      </c>
      <c r="Q36" s="72">
        <v>17</v>
      </c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</row>
    <row r="37" spans="1:29" ht="37.5">
      <c r="A37" s="24">
        <v>5</v>
      </c>
      <c r="B37" s="69" t="s">
        <v>79</v>
      </c>
      <c r="C37" s="41">
        <f>SUM(C38:C48)</f>
        <v>1580</v>
      </c>
      <c r="D37" s="41">
        <f aca="true" t="shared" si="14" ref="D37:Q37">SUM(D38:D48)</f>
        <v>568.8000000000001</v>
      </c>
      <c r="E37" s="41">
        <f t="shared" si="14"/>
        <v>1011.2000000000002</v>
      </c>
      <c r="F37" s="41">
        <f t="shared" si="14"/>
        <v>399</v>
      </c>
      <c r="G37" s="41">
        <f t="shared" si="14"/>
        <v>143.64</v>
      </c>
      <c r="H37" s="41">
        <f t="shared" si="14"/>
        <v>255.35999999999999</v>
      </c>
      <c r="I37" s="41">
        <f t="shared" si="14"/>
        <v>395</v>
      </c>
      <c r="J37" s="41">
        <f t="shared" si="14"/>
        <v>142.2</v>
      </c>
      <c r="K37" s="41">
        <f t="shared" si="14"/>
        <v>252.8</v>
      </c>
      <c r="L37" s="41">
        <f t="shared" si="14"/>
        <v>395</v>
      </c>
      <c r="M37" s="41">
        <f t="shared" si="14"/>
        <v>142.2</v>
      </c>
      <c r="N37" s="41">
        <f t="shared" si="14"/>
        <v>252.8</v>
      </c>
      <c r="O37" s="41">
        <f t="shared" si="14"/>
        <v>392</v>
      </c>
      <c r="P37" s="41">
        <f t="shared" si="14"/>
        <v>141.12</v>
      </c>
      <c r="Q37" s="41">
        <f t="shared" si="14"/>
        <v>250.88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8.75">
      <c r="A38" s="17"/>
      <c r="B38" s="18" t="s">
        <v>73</v>
      </c>
      <c r="C38" s="43">
        <v>3</v>
      </c>
      <c r="D38" s="44">
        <f>C38*36%</f>
        <v>1.08</v>
      </c>
      <c r="E38" s="44">
        <f>C38-D38</f>
        <v>1.92</v>
      </c>
      <c r="F38" s="44">
        <v>1</v>
      </c>
      <c r="G38" s="44">
        <f>F38*36%</f>
        <v>0.36</v>
      </c>
      <c r="H38" s="44">
        <f>F38-G38</f>
        <v>0.64</v>
      </c>
      <c r="I38" s="44">
        <v>1</v>
      </c>
      <c r="J38" s="44">
        <f>I38*36%</f>
        <v>0.36</v>
      </c>
      <c r="K38" s="44">
        <f>I38-J38</f>
        <v>0.64</v>
      </c>
      <c r="L38" s="44">
        <v>1</v>
      </c>
      <c r="M38" s="44">
        <f>L38*36%</f>
        <v>0.36</v>
      </c>
      <c r="N38" s="44">
        <f>L38-M38</f>
        <v>0.64</v>
      </c>
      <c r="O38" s="44">
        <v>1</v>
      </c>
      <c r="P38" s="44">
        <f>O38*36%</f>
        <v>0.36</v>
      </c>
      <c r="Q38" s="44">
        <f>O38-P38</f>
        <v>0.64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8.75">
      <c r="A39" s="17"/>
      <c r="B39" s="22" t="s">
        <v>11</v>
      </c>
      <c r="C39" s="43">
        <v>28</v>
      </c>
      <c r="D39" s="44">
        <f>C39*36%</f>
        <v>10.08</v>
      </c>
      <c r="E39" s="44">
        <f>C39-D39</f>
        <v>17.92</v>
      </c>
      <c r="F39" s="44">
        <v>7</v>
      </c>
      <c r="G39" s="44">
        <f>F39*36%</f>
        <v>2.52</v>
      </c>
      <c r="H39" s="44">
        <f>F39-G39</f>
        <v>4.48</v>
      </c>
      <c r="I39" s="44">
        <v>7</v>
      </c>
      <c r="J39" s="44">
        <f>I39*36%</f>
        <v>2.52</v>
      </c>
      <c r="K39" s="44">
        <f>I39-J39</f>
        <v>4.48</v>
      </c>
      <c r="L39" s="44">
        <v>7</v>
      </c>
      <c r="M39" s="44">
        <f>L39*36%</f>
        <v>2.52</v>
      </c>
      <c r="N39" s="44">
        <f>L39-M39</f>
        <v>4.48</v>
      </c>
      <c r="O39" s="44">
        <v>7</v>
      </c>
      <c r="P39" s="44">
        <f>O39*36%</f>
        <v>2.52</v>
      </c>
      <c r="Q39" s="44">
        <f>O39-P39</f>
        <v>4.48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8.75">
      <c r="A40" s="17"/>
      <c r="B40" s="22" t="s">
        <v>71</v>
      </c>
      <c r="C40" s="43">
        <v>1</v>
      </c>
      <c r="D40" s="44">
        <f aca="true" t="shared" si="15" ref="D40:D48">C40*36%</f>
        <v>0.36</v>
      </c>
      <c r="E40" s="44">
        <f aca="true" t="shared" si="16" ref="E40:E48">C40-D40</f>
        <v>0.64</v>
      </c>
      <c r="F40" s="44">
        <v>1</v>
      </c>
      <c r="G40" s="44">
        <f aca="true" t="shared" si="17" ref="G40:G48">F40*36%</f>
        <v>0.36</v>
      </c>
      <c r="H40" s="44">
        <f aca="true" t="shared" si="18" ref="H40:H48">F40-G40</f>
        <v>0.64</v>
      </c>
      <c r="I40" s="44">
        <v>0</v>
      </c>
      <c r="J40" s="44">
        <f aca="true" t="shared" si="19" ref="J40:J48">I40*36%</f>
        <v>0</v>
      </c>
      <c r="K40" s="44">
        <f aca="true" t="shared" si="20" ref="K40:K48">I40-J40</f>
        <v>0</v>
      </c>
      <c r="L40" s="44">
        <v>0</v>
      </c>
      <c r="M40" s="44">
        <f aca="true" t="shared" si="21" ref="M40:M48">L40*36%</f>
        <v>0</v>
      </c>
      <c r="N40" s="44">
        <f aca="true" t="shared" si="22" ref="N40:N48">L40-M40</f>
        <v>0</v>
      </c>
      <c r="O40" s="44">
        <v>0</v>
      </c>
      <c r="P40" s="44">
        <f aca="true" t="shared" si="23" ref="P40:P48">O40*36%</f>
        <v>0</v>
      </c>
      <c r="Q40" s="44">
        <f aca="true" t="shared" si="24" ref="Q40:Q48">O40-P40</f>
        <v>0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8.75">
      <c r="A41" s="17"/>
      <c r="B41" s="22" t="s">
        <v>15</v>
      </c>
      <c r="C41" s="43">
        <v>109</v>
      </c>
      <c r="D41" s="44">
        <f t="shared" si="15"/>
        <v>39.24</v>
      </c>
      <c r="E41" s="44">
        <f t="shared" si="16"/>
        <v>69.75999999999999</v>
      </c>
      <c r="F41" s="44">
        <v>28</v>
      </c>
      <c r="G41" s="44">
        <f t="shared" si="17"/>
        <v>10.08</v>
      </c>
      <c r="H41" s="44">
        <f t="shared" si="18"/>
        <v>17.92</v>
      </c>
      <c r="I41" s="44">
        <v>27</v>
      </c>
      <c r="J41" s="44">
        <f t="shared" si="19"/>
        <v>9.719999999999999</v>
      </c>
      <c r="K41" s="44">
        <f t="shared" si="20"/>
        <v>17.28</v>
      </c>
      <c r="L41" s="44">
        <v>27</v>
      </c>
      <c r="M41" s="44">
        <f t="shared" si="21"/>
        <v>9.719999999999999</v>
      </c>
      <c r="N41" s="44">
        <f t="shared" si="22"/>
        <v>17.28</v>
      </c>
      <c r="O41" s="44">
        <v>27</v>
      </c>
      <c r="P41" s="44">
        <f t="shared" si="23"/>
        <v>9.719999999999999</v>
      </c>
      <c r="Q41" s="44">
        <f t="shared" si="24"/>
        <v>17.28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8.75">
      <c r="A42" s="17"/>
      <c r="B42" s="22" t="s">
        <v>16</v>
      </c>
      <c r="C42" s="43">
        <v>415</v>
      </c>
      <c r="D42" s="44">
        <f t="shared" si="15"/>
        <v>149.4</v>
      </c>
      <c r="E42" s="44">
        <f t="shared" si="16"/>
        <v>265.6</v>
      </c>
      <c r="F42" s="44">
        <v>104</v>
      </c>
      <c r="G42" s="44">
        <f t="shared" si="17"/>
        <v>37.44</v>
      </c>
      <c r="H42" s="44">
        <f t="shared" si="18"/>
        <v>66.56</v>
      </c>
      <c r="I42" s="44">
        <v>104</v>
      </c>
      <c r="J42" s="44">
        <f t="shared" si="19"/>
        <v>37.44</v>
      </c>
      <c r="K42" s="44">
        <f t="shared" si="20"/>
        <v>66.56</v>
      </c>
      <c r="L42" s="44">
        <v>104</v>
      </c>
      <c r="M42" s="44">
        <f t="shared" si="21"/>
        <v>37.44</v>
      </c>
      <c r="N42" s="44">
        <f t="shared" si="22"/>
        <v>66.56</v>
      </c>
      <c r="O42" s="44">
        <v>103</v>
      </c>
      <c r="P42" s="44">
        <f t="shared" si="23"/>
        <v>37.08</v>
      </c>
      <c r="Q42" s="44">
        <f t="shared" si="24"/>
        <v>65.92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8.75">
      <c r="A43" s="17"/>
      <c r="B43" s="22" t="s">
        <v>14</v>
      </c>
      <c r="C43" s="43">
        <v>61</v>
      </c>
      <c r="D43" s="44">
        <f t="shared" si="15"/>
        <v>21.96</v>
      </c>
      <c r="E43" s="44">
        <f t="shared" si="16"/>
        <v>39.04</v>
      </c>
      <c r="F43" s="44">
        <v>16</v>
      </c>
      <c r="G43" s="44">
        <f t="shared" si="17"/>
        <v>5.76</v>
      </c>
      <c r="H43" s="44">
        <f t="shared" si="18"/>
        <v>10.24</v>
      </c>
      <c r="I43" s="44">
        <v>15</v>
      </c>
      <c r="J43" s="44">
        <f t="shared" si="19"/>
        <v>5.3999999999999995</v>
      </c>
      <c r="K43" s="44">
        <f t="shared" si="20"/>
        <v>9.600000000000001</v>
      </c>
      <c r="L43" s="44">
        <v>15</v>
      </c>
      <c r="M43" s="44">
        <f t="shared" si="21"/>
        <v>5.3999999999999995</v>
      </c>
      <c r="N43" s="44">
        <f t="shared" si="22"/>
        <v>9.600000000000001</v>
      </c>
      <c r="O43" s="44">
        <v>15</v>
      </c>
      <c r="P43" s="44">
        <f t="shared" si="23"/>
        <v>5.3999999999999995</v>
      </c>
      <c r="Q43" s="44">
        <f t="shared" si="24"/>
        <v>9.600000000000001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8.75">
      <c r="A44" s="17"/>
      <c r="B44" s="22" t="s">
        <v>18</v>
      </c>
      <c r="C44" s="43">
        <v>68</v>
      </c>
      <c r="D44" s="44">
        <f t="shared" si="15"/>
        <v>24.48</v>
      </c>
      <c r="E44" s="44">
        <f t="shared" si="16"/>
        <v>43.519999999999996</v>
      </c>
      <c r="F44" s="44">
        <v>17</v>
      </c>
      <c r="G44" s="44">
        <f t="shared" si="17"/>
        <v>6.12</v>
      </c>
      <c r="H44" s="44">
        <f t="shared" si="18"/>
        <v>10.879999999999999</v>
      </c>
      <c r="I44" s="44">
        <v>17</v>
      </c>
      <c r="J44" s="44">
        <f t="shared" si="19"/>
        <v>6.12</v>
      </c>
      <c r="K44" s="44">
        <f t="shared" si="20"/>
        <v>10.879999999999999</v>
      </c>
      <c r="L44" s="44">
        <v>17</v>
      </c>
      <c r="M44" s="44">
        <f t="shared" si="21"/>
        <v>6.12</v>
      </c>
      <c r="N44" s="44">
        <f t="shared" si="22"/>
        <v>10.879999999999999</v>
      </c>
      <c r="O44" s="44">
        <v>17</v>
      </c>
      <c r="P44" s="44">
        <f t="shared" si="23"/>
        <v>6.12</v>
      </c>
      <c r="Q44" s="44">
        <f t="shared" si="24"/>
        <v>10.879999999999999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8.75">
      <c r="A45" s="17"/>
      <c r="B45" s="22" t="s">
        <v>10</v>
      </c>
      <c r="C45" s="43">
        <v>279</v>
      </c>
      <c r="D45" s="44">
        <f t="shared" si="15"/>
        <v>100.44</v>
      </c>
      <c r="E45" s="44">
        <f t="shared" si="16"/>
        <v>178.56</v>
      </c>
      <c r="F45" s="44">
        <v>70</v>
      </c>
      <c r="G45" s="44">
        <f t="shared" si="17"/>
        <v>25.2</v>
      </c>
      <c r="H45" s="44">
        <f t="shared" si="18"/>
        <v>44.8</v>
      </c>
      <c r="I45" s="44">
        <v>70</v>
      </c>
      <c r="J45" s="44">
        <f t="shared" si="19"/>
        <v>25.2</v>
      </c>
      <c r="K45" s="44">
        <f t="shared" si="20"/>
        <v>44.8</v>
      </c>
      <c r="L45" s="44">
        <v>70</v>
      </c>
      <c r="M45" s="44">
        <f t="shared" si="21"/>
        <v>25.2</v>
      </c>
      <c r="N45" s="44">
        <f t="shared" si="22"/>
        <v>44.8</v>
      </c>
      <c r="O45" s="44">
        <v>69</v>
      </c>
      <c r="P45" s="44">
        <f t="shared" si="23"/>
        <v>24.84</v>
      </c>
      <c r="Q45" s="44">
        <f t="shared" si="24"/>
        <v>44.16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8.75">
      <c r="A46" s="17"/>
      <c r="B46" s="22" t="s">
        <v>20</v>
      </c>
      <c r="C46" s="43">
        <v>296</v>
      </c>
      <c r="D46" s="44">
        <f t="shared" si="15"/>
        <v>106.56</v>
      </c>
      <c r="E46" s="44">
        <f t="shared" si="16"/>
        <v>189.44</v>
      </c>
      <c r="F46" s="44">
        <v>74</v>
      </c>
      <c r="G46" s="44">
        <f t="shared" si="17"/>
        <v>26.64</v>
      </c>
      <c r="H46" s="44">
        <f t="shared" si="18"/>
        <v>47.36</v>
      </c>
      <c r="I46" s="44">
        <v>74</v>
      </c>
      <c r="J46" s="44">
        <f t="shared" si="19"/>
        <v>26.64</v>
      </c>
      <c r="K46" s="44">
        <f t="shared" si="20"/>
        <v>47.36</v>
      </c>
      <c r="L46" s="44">
        <v>74</v>
      </c>
      <c r="M46" s="44">
        <f t="shared" si="21"/>
        <v>26.64</v>
      </c>
      <c r="N46" s="44">
        <f t="shared" si="22"/>
        <v>47.36</v>
      </c>
      <c r="O46" s="44">
        <v>74</v>
      </c>
      <c r="P46" s="44">
        <f t="shared" si="23"/>
        <v>26.64</v>
      </c>
      <c r="Q46" s="44">
        <f t="shared" si="24"/>
        <v>47.36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8.75">
      <c r="A47" s="17"/>
      <c r="B47" s="22" t="s">
        <v>29</v>
      </c>
      <c r="C47" s="43">
        <v>13</v>
      </c>
      <c r="D47" s="44">
        <f t="shared" si="15"/>
        <v>4.68</v>
      </c>
      <c r="E47" s="44">
        <f t="shared" si="16"/>
        <v>8.32</v>
      </c>
      <c r="F47" s="44">
        <v>4</v>
      </c>
      <c r="G47" s="44">
        <f t="shared" si="17"/>
        <v>1.44</v>
      </c>
      <c r="H47" s="44">
        <f t="shared" si="18"/>
        <v>2.56</v>
      </c>
      <c r="I47" s="44">
        <v>3</v>
      </c>
      <c r="J47" s="44">
        <f t="shared" si="19"/>
        <v>1.08</v>
      </c>
      <c r="K47" s="44">
        <f t="shared" si="20"/>
        <v>1.92</v>
      </c>
      <c r="L47" s="44">
        <v>3</v>
      </c>
      <c r="M47" s="44">
        <f t="shared" si="21"/>
        <v>1.08</v>
      </c>
      <c r="N47" s="44">
        <f t="shared" si="22"/>
        <v>1.92</v>
      </c>
      <c r="O47" s="44">
        <v>3</v>
      </c>
      <c r="P47" s="44">
        <f t="shared" si="23"/>
        <v>1.08</v>
      </c>
      <c r="Q47" s="44">
        <f t="shared" si="24"/>
        <v>1.92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8.75">
      <c r="A48" s="17"/>
      <c r="B48" s="22" t="s">
        <v>74</v>
      </c>
      <c r="C48" s="43">
        <v>307</v>
      </c>
      <c r="D48" s="44">
        <f t="shared" si="15"/>
        <v>110.52</v>
      </c>
      <c r="E48" s="44">
        <f t="shared" si="16"/>
        <v>196.48000000000002</v>
      </c>
      <c r="F48" s="44">
        <v>77</v>
      </c>
      <c r="G48" s="44">
        <f t="shared" si="17"/>
        <v>27.72</v>
      </c>
      <c r="H48" s="44">
        <f t="shared" si="18"/>
        <v>49.28</v>
      </c>
      <c r="I48" s="44">
        <v>77</v>
      </c>
      <c r="J48" s="44">
        <f t="shared" si="19"/>
        <v>27.72</v>
      </c>
      <c r="K48" s="44">
        <f t="shared" si="20"/>
        <v>49.28</v>
      </c>
      <c r="L48" s="44">
        <v>77</v>
      </c>
      <c r="M48" s="44">
        <f t="shared" si="21"/>
        <v>27.72</v>
      </c>
      <c r="N48" s="44">
        <f t="shared" si="22"/>
        <v>49.28</v>
      </c>
      <c r="O48" s="44">
        <v>76</v>
      </c>
      <c r="P48" s="44">
        <f t="shared" si="23"/>
        <v>27.36</v>
      </c>
      <c r="Q48" s="44">
        <f t="shared" si="24"/>
        <v>48.64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8.75">
      <c r="A49" s="24">
        <v>6</v>
      </c>
      <c r="B49" s="20" t="s">
        <v>78</v>
      </c>
      <c r="C49" s="41">
        <f>SUM(C50:C56)</f>
        <v>449</v>
      </c>
      <c r="D49" s="41">
        <f aca="true" t="shared" si="25" ref="D49:Q49">SUM(D50:D56)</f>
        <v>161.64</v>
      </c>
      <c r="E49" s="41">
        <f t="shared" si="25"/>
        <v>287.36</v>
      </c>
      <c r="F49" s="41">
        <f t="shared" si="25"/>
        <v>113</v>
      </c>
      <c r="G49" s="41">
        <f t="shared" si="25"/>
        <v>40.68</v>
      </c>
      <c r="H49" s="41">
        <f t="shared" si="25"/>
        <v>72.32</v>
      </c>
      <c r="I49" s="41">
        <f t="shared" si="25"/>
        <v>113</v>
      </c>
      <c r="J49" s="41">
        <f t="shared" si="25"/>
        <v>40.68</v>
      </c>
      <c r="K49" s="41">
        <f t="shared" si="25"/>
        <v>72.32</v>
      </c>
      <c r="L49" s="41">
        <f t="shared" si="25"/>
        <v>111</v>
      </c>
      <c r="M49" s="41">
        <f t="shared" si="25"/>
        <v>39.96</v>
      </c>
      <c r="N49" s="41">
        <f t="shared" si="25"/>
        <v>71.03999999999999</v>
      </c>
      <c r="O49" s="41">
        <f t="shared" si="25"/>
        <v>112</v>
      </c>
      <c r="P49" s="41">
        <f t="shared" si="25"/>
        <v>40.32</v>
      </c>
      <c r="Q49" s="41">
        <f t="shared" si="25"/>
        <v>71.67999999999999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8.75">
      <c r="A50" s="17"/>
      <c r="B50" s="21" t="s">
        <v>15</v>
      </c>
      <c r="C50" s="43">
        <v>88</v>
      </c>
      <c r="D50" s="44">
        <f>C50*36%</f>
        <v>31.68</v>
      </c>
      <c r="E50" s="44">
        <f>C50-D50</f>
        <v>56.32</v>
      </c>
      <c r="F50" s="44">
        <v>22</v>
      </c>
      <c r="G50" s="44">
        <f>F50*36%</f>
        <v>7.92</v>
      </c>
      <c r="H50" s="44">
        <f>F50-G50</f>
        <v>14.08</v>
      </c>
      <c r="I50" s="44">
        <v>22</v>
      </c>
      <c r="J50" s="44">
        <f>I50*36%</f>
        <v>7.92</v>
      </c>
      <c r="K50" s="44">
        <f>I50-J50</f>
        <v>14.08</v>
      </c>
      <c r="L50" s="44">
        <v>22</v>
      </c>
      <c r="M50" s="44">
        <f>L50*36%</f>
        <v>7.92</v>
      </c>
      <c r="N50" s="44">
        <f>L50-M50</f>
        <v>14.08</v>
      </c>
      <c r="O50" s="44">
        <v>22</v>
      </c>
      <c r="P50" s="44">
        <f>O50*36%</f>
        <v>7.92</v>
      </c>
      <c r="Q50" s="44">
        <f>O50-P50</f>
        <v>14.08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8.75">
      <c r="A51" s="17"/>
      <c r="B51" s="21" t="s">
        <v>16</v>
      </c>
      <c r="C51" s="43">
        <v>54</v>
      </c>
      <c r="D51" s="44">
        <f aca="true" t="shared" si="26" ref="D51:D56">C51*36%</f>
        <v>19.439999999999998</v>
      </c>
      <c r="E51" s="44">
        <f aca="true" t="shared" si="27" ref="E51:E56">C51-D51</f>
        <v>34.56</v>
      </c>
      <c r="F51" s="44">
        <v>13</v>
      </c>
      <c r="G51" s="44">
        <f aca="true" t="shared" si="28" ref="G51:G56">F51*36%</f>
        <v>4.68</v>
      </c>
      <c r="H51" s="44">
        <f aca="true" t="shared" si="29" ref="H51:H56">F51-G51</f>
        <v>8.32</v>
      </c>
      <c r="I51" s="44">
        <v>13</v>
      </c>
      <c r="J51" s="44">
        <f aca="true" t="shared" si="30" ref="J51:J56">I51*36%</f>
        <v>4.68</v>
      </c>
      <c r="K51" s="44">
        <f aca="true" t="shared" si="31" ref="K51:K56">I51-J51</f>
        <v>8.32</v>
      </c>
      <c r="L51" s="44">
        <v>14</v>
      </c>
      <c r="M51" s="44">
        <f aca="true" t="shared" si="32" ref="M51:M56">L51*36%</f>
        <v>5.04</v>
      </c>
      <c r="N51" s="44">
        <f aca="true" t="shared" si="33" ref="N51:N56">L51-M51</f>
        <v>8.96</v>
      </c>
      <c r="O51" s="44">
        <v>14</v>
      </c>
      <c r="P51" s="44">
        <f aca="true" t="shared" si="34" ref="P51:P56">O51*36%</f>
        <v>5.04</v>
      </c>
      <c r="Q51" s="44">
        <f aca="true" t="shared" si="35" ref="Q51:Q56">O51-P51</f>
        <v>8.96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8.75">
      <c r="A52" s="17"/>
      <c r="B52" s="21" t="s">
        <v>14</v>
      </c>
      <c r="C52" s="43">
        <v>2</v>
      </c>
      <c r="D52" s="44">
        <f t="shared" si="26"/>
        <v>0.72</v>
      </c>
      <c r="E52" s="44">
        <f t="shared" si="27"/>
        <v>1.28</v>
      </c>
      <c r="F52" s="44">
        <v>2</v>
      </c>
      <c r="G52" s="44">
        <f t="shared" si="28"/>
        <v>0.72</v>
      </c>
      <c r="H52" s="44">
        <f t="shared" si="29"/>
        <v>1.28</v>
      </c>
      <c r="I52" s="44">
        <v>0</v>
      </c>
      <c r="J52" s="44">
        <f t="shared" si="30"/>
        <v>0</v>
      </c>
      <c r="K52" s="44">
        <f t="shared" si="31"/>
        <v>0</v>
      </c>
      <c r="L52" s="44">
        <v>0</v>
      </c>
      <c r="M52" s="44">
        <f t="shared" si="32"/>
        <v>0</v>
      </c>
      <c r="N52" s="44">
        <f t="shared" si="33"/>
        <v>0</v>
      </c>
      <c r="O52" s="44">
        <v>0</v>
      </c>
      <c r="P52" s="44">
        <f t="shared" si="34"/>
        <v>0</v>
      </c>
      <c r="Q52" s="44">
        <f t="shared" si="35"/>
        <v>0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8.75">
      <c r="A53" s="17"/>
      <c r="B53" s="21" t="s">
        <v>18</v>
      </c>
      <c r="C53" s="43">
        <v>11</v>
      </c>
      <c r="D53" s="44">
        <f t="shared" si="26"/>
        <v>3.96</v>
      </c>
      <c r="E53" s="44">
        <f t="shared" si="27"/>
        <v>7.04</v>
      </c>
      <c r="F53" s="44">
        <v>3</v>
      </c>
      <c r="G53" s="44">
        <f t="shared" si="28"/>
        <v>1.08</v>
      </c>
      <c r="H53" s="44">
        <f t="shared" si="29"/>
        <v>1.92</v>
      </c>
      <c r="I53" s="44">
        <v>3</v>
      </c>
      <c r="J53" s="44">
        <f t="shared" si="30"/>
        <v>1.08</v>
      </c>
      <c r="K53" s="44">
        <f t="shared" si="31"/>
        <v>1.92</v>
      </c>
      <c r="L53" s="44">
        <v>2</v>
      </c>
      <c r="M53" s="44">
        <f t="shared" si="32"/>
        <v>0.72</v>
      </c>
      <c r="N53" s="44">
        <f t="shared" si="33"/>
        <v>1.28</v>
      </c>
      <c r="O53" s="44">
        <v>3</v>
      </c>
      <c r="P53" s="44">
        <f t="shared" si="34"/>
        <v>1.08</v>
      </c>
      <c r="Q53" s="44">
        <f t="shared" si="35"/>
        <v>1.92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8.75">
      <c r="A54" s="17"/>
      <c r="B54" s="21" t="s">
        <v>76</v>
      </c>
      <c r="C54" s="43">
        <v>18</v>
      </c>
      <c r="D54" s="44">
        <f t="shared" si="26"/>
        <v>6.4799999999999995</v>
      </c>
      <c r="E54" s="44">
        <f t="shared" si="27"/>
        <v>11.52</v>
      </c>
      <c r="F54" s="44">
        <v>5</v>
      </c>
      <c r="G54" s="44">
        <f t="shared" si="28"/>
        <v>1.7999999999999998</v>
      </c>
      <c r="H54" s="44">
        <f t="shared" si="29"/>
        <v>3.2</v>
      </c>
      <c r="I54" s="44">
        <v>5</v>
      </c>
      <c r="J54" s="44">
        <f t="shared" si="30"/>
        <v>1.7999999999999998</v>
      </c>
      <c r="K54" s="44">
        <f t="shared" si="31"/>
        <v>3.2</v>
      </c>
      <c r="L54" s="44">
        <v>4</v>
      </c>
      <c r="M54" s="44">
        <f t="shared" si="32"/>
        <v>1.44</v>
      </c>
      <c r="N54" s="44">
        <f t="shared" si="33"/>
        <v>2.56</v>
      </c>
      <c r="O54" s="44">
        <v>4</v>
      </c>
      <c r="P54" s="44">
        <f t="shared" si="34"/>
        <v>1.44</v>
      </c>
      <c r="Q54" s="44">
        <f t="shared" si="35"/>
        <v>2.56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8.75">
      <c r="A55" s="17"/>
      <c r="B55" s="21" t="s">
        <v>10</v>
      </c>
      <c r="C55" s="43">
        <v>211</v>
      </c>
      <c r="D55" s="44">
        <f t="shared" si="26"/>
        <v>75.96</v>
      </c>
      <c r="E55" s="44">
        <f t="shared" si="27"/>
        <v>135.04000000000002</v>
      </c>
      <c r="F55" s="44">
        <v>52</v>
      </c>
      <c r="G55" s="44">
        <f t="shared" si="28"/>
        <v>18.72</v>
      </c>
      <c r="H55" s="44">
        <f t="shared" si="29"/>
        <v>33.28</v>
      </c>
      <c r="I55" s="44">
        <v>53</v>
      </c>
      <c r="J55" s="44">
        <f t="shared" si="30"/>
        <v>19.08</v>
      </c>
      <c r="K55" s="44">
        <f t="shared" si="31"/>
        <v>33.92</v>
      </c>
      <c r="L55" s="44">
        <v>53</v>
      </c>
      <c r="M55" s="44">
        <f t="shared" si="32"/>
        <v>19.08</v>
      </c>
      <c r="N55" s="44">
        <f t="shared" si="33"/>
        <v>33.92</v>
      </c>
      <c r="O55" s="44">
        <v>53</v>
      </c>
      <c r="P55" s="44">
        <f t="shared" si="34"/>
        <v>19.08</v>
      </c>
      <c r="Q55" s="44">
        <f t="shared" si="35"/>
        <v>33.92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8.75">
      <c r="A56" s="17"/>
      <c r="B56" s="21" t="s">
        <v>29</v>
      </c>
      <c r="C56" s="43">
        <v>65</v>
      </c>
      <c r="D56" s="44">
        <f t="shared" si="26"/>
        <v>23.4</v>
      </c>
      <c r="E56" s="44">
        <f t="shared" si="27"/>
        <v>41.6</v>
      </c>
      <c r="F56" s="44">
        <v>16</v>
      </c>
      <c r="G56" s="44">
        <f t="shared" si="28"/>
        <v>5.76</v>
      </c>
      <c r="H56" s="44">
        <f t="shared" si="29"/>
        <v>10.24</v>
      </c>
      <c r="I56" s="44">
        <v>17</v>
      </c>
      <c r="J56" s="44">
        <f t="shared" si="30"/>
        <v>6.12</v>
      </c>
      <c r="K56" s="44">
        <f t="shared" si="31"/>
        <v>10.879999999999999</v>
      </c>
      <c r="L56" s="44">
        <v>16</v>
      </c>
      <c r="M56" s="44">
        <f t="shared" si="32"/>
        <v>5.76</v>
      </c>
      <c r="N56" s="44">
        <f t="shared" si="33"/>
        <v>10.24</v>
      </c>
      <c r="O56" s="44">
        <v>16</v>
      </c>
      <c r="P56" s="44">
        <f t="shared" si="34"/>
        <v>5.76</v>
      </c>
      <c r="Q56" s="44">
        <f t="shared" si="35"/>
        <v>10.24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37.5">
      <c r="A57" s="24">
        <v>7</v>
      </c>
      <c r="B57" s="69" t="s">
        <v>77</v>
      </c>
      <c r="C57" s="41">
        <f>SUM(C58:C61)</f>
        <v>697</v>
      </c>
      <c r="D57" s="41">
        <f aca="true" t="shared" si="36" ref="D57:Q57">SUM(D58:D61)</f>
        <v>250.92</v>
      </c>
      <c r="E57" s="41">
        <f t="shared" si="36"/>
        <v>446.08000000000004</v>
      </c>
      <c r="F57" s="41">
        <f t="shared" si="36"/>
        <v>175</v>
      </c>
      <c r="G57" s="41">
        <f t="shared" si="36"/>
        <v>63</v>
      </c>
      <c r="H57" s="41">
        <f t="shared" si="36"/>
        <v>112</v>
      </c>
      <c r="I57" s="41">
        <f t="shared" si="36"/>
        <v>174</v>
      </c>
      <c r="J57" s="41">
        <f t="shared" si="36"/>
        <v>62.64</v>
      </c>
      <c r="K57" s="41">
        <f t="shared" si="36"/>
        <v>111.36</v>
      </c>
      <c r="L57" s="41">
        <f t="shared" si="36"/>
        <v>174</v>
      </c>
      <c r="M57" s="41">
        <f t="shared" si="36"/>
        <v>62.64</v>
      </c>
      <c r="N57" s="41">
        <f t="shared" si="36"/>
        <v>111.36</v>
      </c>
      <c r="O57" s="41">
        <f t="shared" si="36"/>
        <v>174</v>
      </c>
      <c r="P57" s="41">
        <f t="shared" si="36"/>
        <v>62.64</v>
      </c>
      <c r="Q57" s="41">
        <f t="shared" si="36"/>
        <v>111.36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9.5" customHeight="1">
      <c r="A58" s="17"/>
      <c r="B58" s="21" t="s">
        <v>10</v>
      </c>
      <c r="C58" s="43">
        <v>300</v>
      </c>
      <c r="D58" s="44">
        <f>C58*36%</f>
        <v>108</v>
      </c>
      <c r="E58" s="44">
        <f>C58-D58</f>
        <v>192</v>
      </c>
      <c r="F58" s="44">
        <v>75</v>
      </c>
      <c r="G58" s="44">
        <f>F58*36%</f>
        <v>27</v>
      </c>
      <c r="H58" s="44">
        <f>F58-G58</f>
        <v>48</v>
      </c>
      <c r="I58" s="44">
        <v>75</v>
      </c>
      <c r="J58" s="44">
        <f>I58*36%</f>
        <v>27</v>
      </c>
      <c r="K58" s="44">
        <f>I58-J58</f>
        <v>48</v>
      </c>
      <c r="L58" s="44">
        <v>75</v>
      </c>
      <c r="M58" s="44">
        <f>L58*36%</f>
        <v>27</v>
      </c>
      <c r="N58" s="44">
        <f>L58-M58</f>
        <v>48</v>
      </c>
      <c r="O58" s="44">
        <v>75</v>
      </c>
      <c r="P58" s="44">
        <f>O58*36%</f>
        <v>27</v>
      </c>
      <c r="Q58" s="44">
        <f>O58-P58</f>
        <v>48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8.75">
      <c r="A59" s="17"/>
      <c r="B59" s="21" t="s">
        <v>12</v>
      </c>
      <c r="C59" s="43">
        <v>37</v>
      </c>
      <c r="D59" s="44">
        <f>C59*36%</f>
        <v>13.32</v>
      </c>
      <c r="E59" s="44">
        <f>C59-D59</f>
        <v>23.68</v>
      </c>
      <c r="F59" s="44">
        <v>10</v>
      </c>
      <c r="G59" s="44">
        <f>F59*36%</f>
        <v>3.5999999999999996</v>
      </c>
      <c r="H59" s="44">
        <f>F59-G59</f>
        <v>6.4</v>
      </c>
      <c r="I59" s="44">
        <v>9</v>
      </c>
      <c r="J59" s="44">
        <f>I59*36%</f>
        <v>3.2399999999999998</v>
      </c>
      <c r="K59" s="44">
        <f>I59-J59</f>
        <v>5.76</v>
      </c>
      <c r="L59" s="44">
        <v>9</v>
      </c>
      <c r="M59" s="44">
        <f>L59*36%</f>
        <v>3.2399999999999998</v>
      </c>
      <c r="N59" s="44">
        <f>L59-M59</f>
        <v>5.76</v>
      </c>
      <c r="O59" s="44">
        <v>9</v>
      </c>
      <c r="P59" s="44">
        <f>O59*36%</f>
        <v>3.2399999999999998</v>
      </c>
      <c r="Q59" s="44">
        <f>O59-P59</f>
        <v>5.76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8.75">
      <c r="A60" s="17"/>
      <c r="B60" s="21" t="s">
        <v>16</v>
      </c>
      <c r="C60" s="43">
        <v>58</v>
      </c>
      <c r="D60" s="44">
        <f>C60*36%</f>
        <v>20.88</v>
      </c>
      <c r="E60" s="44">
        <f>C60-D60</f>
        <v>37.120000000000005</v>
      </c>
      <c r="F60" s="44">
        <v>15</v>
      </c>
      <c r="G60" s="44">
        <f>F60*36%</f>
        <v>5.3999999999999995</v>
      </c>
      <c r="H60" s="44">
        <f>F60-G60</f>
        <v>9.600000000000001</v>
      </c>
      <c r="I60" s="44">
        <v>14</v>
      </c>
      <c r="J60" s="44">
        <f>I60*36%</f>
        <v>5.04</v>
      </c>
      <c r="K60" s="44">
        <f>I60-J60</f>
        <v>8.96</v>
      </c>
      <c r="L60" s="44">
        <v>15</v>
      </c>
      <c r="M60" s="44">
        <f>L60*36%</f>
        <v>5.3999999999999995</v>
      </c>
      <c r="N60" s="44">
        <f>L60-M60</f>
        <v>9.600000000000001</v>
      </c>
      <c r="O60" s="44">
        <v>14</v>
      </c>
      <c r="P60" s="44">
        <f>O60*36%</f>
        <v>5.04</v>
      </c>
      <c r="Q60" s="44">
        <f>O60-P60</f>
        <v>8.96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8.75">
      <c r="A61" s="17"/>
      <c r="B61" s="21" t="s">
        <v>15</v>
      </c>
      <c r="C61" s="43">
        <v>302</v>
      </c>
      <c r="D61" s="44">
        <f>C61*36%</f>
        <v>108.72</v>
      </c>
      <c r="E61" s="44">
        <f>C61-D61</f>
        <v>193.28</v>
      </c>
      <c r="F61" s="44">
        <v>75</v>
      </c>
      <c r="G61" s="44">
        <f>F61*36%</f>
        <v>27</v>
      </c>
      <c r="H61" s="44">
        <f>F61-G61</f>
        <v>48</v>
      </c>
      <c r="I61" s="44">
        <v>76</v>
      </c>
      <c r="J61" s="44">
        <f>I61*36%</f>
        <v>27.36</v>
      </c>
      <c r="K61" s="44">
        <f>I61-J61</f>
        <v>48.64</v>
      </c>
      <c r="L61" s="44">
        <v>75</v>
      </c>
      <c r="M61" s="44">
        <f>L61*36%</f>
        <v>27</v>
      </c>
      <c r="N61" s="44">
        <f>L61-M61</f>
        <v>48</v>
      </c>
      <c r="O61" s="44">
        <v>76</v>
      </c>
      <c r="P61" s="44">
        <f>O61*36%</f>
        <v>27.36</v>
      </c>
      <c r="Q61" s="44">
        <f>O61-P61</f>
        <v>48.64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56.25">
      <c r="A62" s="49">
        <v>8</v>
      </c>
      <c r="B62" s="26" t="s">
        <v>106</v>
      </c>
      <c r="C62" s="50">
        <f>C63+C64</f>
        <v>56</v>
      </c>
      <c r="D62" s="50">
        <f aca="true" t="shared" si="37" ref="D62:Q62">D63+D64</f>
        <v>20.159999999999997</v>
      </c>
      <c r="E62" s="50">
        <f t="shared" si="37"/>
        <v>35.84</v>
      </c>
      <c r="F62" s="50">
        <f t="shared" si="37"/>
        <v>14</v>
      </c>
      <c r="G62" s="50">
        <f t="shared" si="37"/>
        <v>5.04</v>
      </c>
      <c r="H62" s="50">
        <f t="shared" si="37"/>
        <v>8.96</v>
      </c>
      <c r="I62" s="50">
        <f t="shared" si="37"/>
        <v>15</v>
      </c>
      <c r="J62" s="50">
        <f t="shared" si="37"/>
        <v>5.4</v>
      </c>
      <c r="K62" s="50">
        <f t="shared" si="37"/>
        <v>9.600000000000001</v>
      </c>
      <c r="L62" s="50">
        <f t="shared" si="37"/>
        <v>13</v>
      </c>
      <c r="M62" s="50">
        <f t="shared" si="37"/>
        <v>4.68</v>
      </c>
      <c r="N62" s="50">
        <f t="shared" si="37"/>
        <v>8.32</v>
      </c>
      <c r="O62" s="50">
        <f t="shared" si="37"/>
        <v>14</v>
      </c>
      <c r="P62" s="50">
        <f t="shared" si="37"/>
        <v>5.04</v>
      </c>
      <c r="Q62" s="50">
        <f t="shared" si="37"/>
        <v>8.96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8.75">
      <c r="A63" s="51"/>
      <c r="B63" s="18" t="s">
        <v>16</v>
      </c>
      <c r="C63" s="52">
        <v>27</v>
      </c>
      <c r="D63" s="44">
        <f>C63*36%</f>
        <v>9.719999999999999</v>
      </c>
      <c r="E63" s="44">
        <f>C63-D63</f>
        <v>17.28</v>
      </c>
      <c r="F63" s="44">
        <v>7</v>
      </c>
      <c r="G63" s="44">
        <f>F63*36%</f>
        <v>2.52</v>
      </c>
      <c r="H63" s="44">
        <f>F63-G63</f>
        <v>4.48</v>
      </c>
      <c r="I63" s="44">
        <v>7</v>
      </c>
      <c r="J63" s="44">
        <f>I63*36%</f>
        <v>2.52</v>
      </c>
      <c r="K63" s="44">
        <f>I63-J63</f>
        <v>4.48</v>
      </c>
      <c r="L63" s="44">
        <v>6</v>
      </c>
      <c r="M63" s="44">
        <f>L63*36%</f>
        <v>2.16</v>
      </c>
      <c r="N63" s="44">
        <f>L63-M63</f>
        <v>3.84</v>
      </c>
      <c r="O63" s="44">
        <v>7</v>
      </c>
      <c r="P63" s="44">
        <f>O63*36%</f>
        <v>2.52</v>
      </c>
      <c r="Q63" s="44">
        <f>O63-P63</f>
        <v>4.48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8.75">
      <c r="A64" s="51"/>
      <c r="B64" s="18" t="s">
        <v>10</v>
      </c>
      <c r="C64" s="52">
        <v>29</v>
      </c>
      <c r="D64" s="44">
        <f>C64*36%</f>
        <v>10.44</v>
      </c>
      <c r="E64" s="44">
        <f>C64-D64</f>
        <v>18.560000000000002</v>
      </c>
      <c r="F64" s="44">
        <v>7</v>
      </c>
      <c r="G64" s="44">
        <f>F64*36%</f>
        <v>2.52</v>
      </c>
      <c r="H64" s="44">
        <f>F64-G64</f>
        <v>4.48</v>
      </c>
      <c r="I64" s="44">
        <v>8</v>
      </c>
      <c r="J64" s="44">
        <f>I64*36%</f>
        <v>2.88</v>
      </c>
      <c r="K64" s="44">
        <f>I64-J64</f>
        <v>5.12</v>
      </c>
      <c r="L64" s="44">
        <v>7</v>
      </c>
      <c r="M64" s="44">
        <f>L64*36%</f>
        <v>2.52</v>
      </c>
      <c r="N64" s="44">
        <f>L64-M64</f>
        <v>4.48</v>
      </c>
      <c r="O64" s="44">
        <v>7</v>
      </c>
      <c r="P64" s="44">
        <f>O64*36%</f>
        <v>2.52</v>
      </c>
      <c r="Q64" s="44">
        <f>O64-P64</f>
        <v>4.48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63" customHeight="1">
      <c r="A65" s="24">
        <v>9</v>
      </c>
      <c r="B65" s="26" t="s">
        <v>41</v>
      </c>
      <c r="C65" s="41">
        <f>SUM(C66:C67)</f>
        <v>156</v>
      </c>
      <c r="D65" s="41">
        <f aca="true" t="shared" si="38" ref="D65:Q65">SUM(D66:D67)</f>
        <v>56.16</v>
      </c>
      <c r="E65" s="41">
        <f t="shared" si="38"/>
        <v>99.84</v>
      </c>
      <c r="F65" s="41">
        <f t="shared" si="38"/>
        <v>39</v>
      </c>
      <c r="G65" s="41">
        <f t="shared" si="38"/>
        <v>14.04</v>
      </c>
      <c r="H65" s="41">
        <f t="shared" si="38"/>
        <v>24.96</v>
      </c>
      <c r="I65" s="41">
        <f t="shared" si="38"/>
        <v>39</v>
      </c>
      <c r="J65" s="41">
        <f t="shared" si="38"/>
        <v>14.04</v>
      </c>
      <c r="K65" s="41">
        <f t="shared" si="38"/>
        <v>24.96</v>
      </c>
      <c r="L65" s="41">
        <f t="shared" si="38"/>
        <v>39</v>
      </c>
      <c r="M65" s="41">
        <f t="shared" si="38"/>
        <v>14.04</v>
      </c>
      <c r="N65" s="41">
        <f t="shared" si="38"/>
        <v>24.96</v>
      </c>
      <c r="O65" s="41">
        <f t="shared" si="38"/>
        <v>39</v>
      </c>
      <c r="P65" s="41">
        <f t="shared" si="38"/>
        <v>14.04</v>
      </c>
      <c r="Q65" s="41">
        <f t="shared" si="38"/>
        <v>24.96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8.75">
      <c r="A66" s="17"/>
      <c r="B66" s="18" t="s">
        <v>10</v>
      </c>
      <c r="C66" s="43">
        <v>119</v>
      </c>
      <c r="D66" s="44">
        <f>C66*36%</f>
        <v>42.839999999999996</v>
      </c>
      <c r="E66" s="44">
        <f>C66-D66</f>
        <v>76.16</v>
      </c>
      <c r="F66" s="44">
        <v>29</v>
      </c>
      <c r="G66" s="44">
        <f>F66*36%</f>
        <v>10.44</v>
      </c>
      <c r="H66" s="44">
        <f>F66-G66</f>
        <v>18.560000000000002</v>
      </c>
      <c r="I66" s="44">
        <v>30</v>
      </c>
      <c r="J66" s="44">
        <f>I66*36%</f>
        <v>10.799999999999999</v>
      </c>
      <c r="K66" s="44">
        <f>I66-J66</f>
        <v>19.200000000000003</v>
      </c>
      <c r="L66" s="44">
        <v>30</v>
      </c>
      <c r="M66" s="44">
        <f>L66*36%</f>
        <v>10.799999999999999</v>
      </c>
      <c r="N66" s="44">
        <f>L66-M66</f>
        <v>19.200000000000003</v>
      </c>
      <c r="O66" s="44">
        <v>30</v>
      </c>
      <c r="P66" s="44">
        <f>O66*36%</f>
        <v>10.799999999999999</v>
      </c>
      <c r="Q66" s="44">
        <f>O66-P66</f>
        <v>19.200000000000003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8.75">
      <c r="A67" s="17"/>
      <c r="B67" s="18" t="s">
        <v>29</v>
      </c>
      <c r="C67" s="43">
        <v>37</v>
      </c>
      <c r="D67" s="44">
        <f>C67*36%</f>
        <v>13.32</v>
      </c>
      <c r="E67" s="44">
        <f>C67-D67</f>
        <v>23.68</v>
      </c>
      <c r="F67" s="44">
        <v>10</v>
      </c>
      <c r="G67" s="44">
        <f>F67*36%</f>
        <v>3.5999999999999996</v>
      </c>
      <c r="H67" s="44">
        <f>F67-G67</f>
        <v>6.4</v>
      </c>
      <c r="I67" s="44">
        <v>9</v>
      </c>
      <c r="J67" s="44">
        <f>I67*36%</f>
        <v>3.2399999999999998</v>
      </c>
      <c r="K67" s="44">
        <f>I67-J67</f>
        <v>5.76</v>
      </c>
      <c r="L67" s="44">
        <v>9</v>
      </c>
      <c r="M67" s="44">
        <f>L67*36%</f>
        <v>3.2399999999999998</v>
      </c>
      <c r="N67" s="44">
        <f>L67-M67</f>
        <v>5.76</v>
      </c>
      <c r="O67" s="44">
        <v>9</v>
      </c>
      <c r="P67" s="44">
        <f>O67*36%</f>
        <v>3.2399999999999998</v>
      </c>
      <c r="Q67" s="44">
        <f>O67-P67</f>
        <v>5.76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56.25">
      <c r="A68" s="24">
        <v>10</v>
      </c>
      <c r="B68" s="26" t="s">
        <v>42</v>
      </c>
      <c r="C68" s="41">
        <f>SUM(C69:C74)</f>
        <v>1333</v>
      </c>
      <c r="D68" s="41">
        <f aca="true" t="shared" si="39" ref="D68:Q68">SUM(D69:D74)</f>
        <v>479.88</v>
      </c>
      <c r="E68" s="41">
        <f t="shared" si="39"/>
        <v>853.12</v>
      </c>
      <c r="F68" s="41">
        <f t="shared" si="39"/>
        <v>333</v>
      </c>
      <c r="G68" s="41">
        <f t="shared" si="39"/>
        <v>119.88</v>
      </c>
      <c r="H68" s="41">
        <f t="shared" si="39"/>
        <v>213.12000000000003</v>
      </c>
      <c r="I68" s="41">
        <f t="shared" si="39"/>
        <v>332</v>
      </c>
      <c r="J68" s="41">
        <f t="shared" si="39"/>
        <v>119.52</v>
      </c>
      <c r="K68" s="41">
        <f t="shared" si="39"/>
        <v>212.48000000000002</v>
      </c>
      <c r="L68" s="41">
        <f t="shared" si="39"/>
        <v>334</v>
      </c>
      <c r="M68" s="41">
        <f t="shared" si="39"/>
        <v>120.24</v>
      </c>
      <c r="N68" s="41">
        <f t="shared" si="39"/>
        <v>213.76000000000002</v>
      </c>
      <c r="O68" s="41">
        <f t="shared" si="39"/>
        <v>334</v>
      </c>
      <c r="P68" s="41">
        <f t="shared" si="39"/>
        <v>120.24</v>
      </c>
      <c r="Q68" s="41">
        <f t="shared" si="39"/>
        <v>213.76000000000005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8.75">
      <c r="A69" s="17"/>
      <c r="B69" s="18" t="s">
        <v>73</v>
      </c>
      <c r="C69" s="43">
        <v>23</v>
      </c>
      <c r="D69" s="44">
        <f aca="true" t="shared" si="40" ref="D69:D74">C69*36%</f>
        <v>8.28</v>
      </c>
      <c r="E69" s="44">
        <f aca="true" t="shared" si="41" ref="E69:E74">C69-D69</f>
        <v>14.72</v>
      </c>
      <c r="F69" s="44">
        <v>6</v>
      </c>
      <c r="G69" s="44">
        <f aca="true" t="shared" si="42" ref="G69:G74">F69*36%</f>
        <v>2.16</v>
      </c>
      <c r="H69" s="44">
        <f aca="true" t="shared" si="43" ref="H69:H74">F69-G69</f>
        <v>3.84</v>
      </c>
      <c r="I69" s="44">
        <v>5</v>
      </c>
      <c r="J69" s="44">
        <f aca="true" t="shared" si="44" ref="J69:J74">I69*36%</f>
        <v>1.7999999999999998</v>
      </c>
      <c r="K69" s="44">
        <f aca="true" t="shared" si="45" ref="K69:K74">I69-J69</f>
        <v>3.2</v>
      </c>
      <c r="L69" s="44">
        <v>6</v>
      </c>
      <c r="M69" s="44">
        <f aca="true" t="shared" si="46" ref="M69:M74">L69*36%</f>
        <v>2.16</v>
      </c>
      <c r="N69" s="44">
        <f aca="true" t="shared" si="47" ref="N69:N74">L69-M69</f>
        <v>3.84</v>
      </c>
      <c r="O69" s="44">
        <v>6</v>
      </c>
      <c r="P69" s="44">
        <f aca="true" t="shared" si="48" ref="P69:P74">O69*36%</f>
        <v>2.16</v>
      </c>
      <c r="Q69" s="44">
        <f aca="true" t="shared" si="49" ref="Q69:Q74">O69-P69</f>
        <v>3.84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8.75">
      <c r="A70" s="17"/>
      <c r="B70" s="18" t="s">
        <v>16</v>
      </c>
      <c r="C70" s="43">
        <v>110</v>
      </c>
      <c r="D70" s="44">
        <f t="shared" si="40"/>
        <v>39.6</v>
      </c>
      <c r="E70" s="44">
        <f t="shared" si="41"/>
        <v>70.4</v>
      </c>
      <c r="F70" s="44">
        <v>28</v>
      </c>
      <c r="G70" s="44">
        <f t="shared" si="42"/>
        <v>10.08</v>
      </c>
      <c r="H70" s="44">
        <f t="shared" si="43"/>
        <v>17.92</v>
      </c>
      <c r="I70" s="44">
        <v>27</v>
      </c>
      <c r="J70" s="44">
        <f t="shared" si="44"/>
        <v>9.719999999999999</v>
      </c>
      <c r="K70" s="44">
        <f t="shared" si="45"/>
        <v>17.28</v>
      </c>
      <c r="L70" s="44">
        <v>28</v>
      </c>
      <c r="M70" s="44">
        <f t="shared" si="46"/>
        <v>10.08</v>
      </c>
      <c r="N70" s="44">
        <f t="shared" si="47"/>
        <v>17.92</v>
      </c>
      <c r="O70" s="44">
        <v>27</v>
      </c>
      <c r="P70" s="44">
        <f t="shared" si="48"/>
        <v>9.719999999999999</v>
      </c>
      <c r="Q70" s="44">
        <f t="shared" si="49"/>
        <v>17.28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8.75">
      <c r="A71" s="17"/>
      <c r="B71" s="18" t="s">
        <v>18</v>
      </c>
      <c r="C71" s="43">
        <v>277</v>
      </c>
      <c r="D71" s="44">
        <f t="shared" si="40"/>
        <v>99.72</v>
      </c>
      <c r="E71" s="44">
        <f t="shared" si="41"/>
        <v>177.28</v>
      </c>
      <c r="F71" s="44">
        <v>69</v>
      </c>
      <c r="G71" s="44">
        <f t="shared" si="42"/>
        <v>24.84</v>
      </c>
      <c r="H71" s="44">
        <f t="shared" si="43"/>
        <v>44.16</v>
      </c>
      <c r="I71" s="44">
        <v>69</v>
      </c>
      <c r="J71" s="44">
        <f t="shared" si="44"/>
        <v>24.84</v>
      </c>
      <c r="K71" s="44">
        <f t="shared" si="45"/>
        <v>44.16</v>
      </c>
      <c r="L71" s="44">
        <v>70</v>
      </c>
      <c r="M71" s="44">
        <f t="shared" si="46"/>
        <v>25.2</v>
      </c>
      <c r="N71" s="44">
        <f t="shared" si="47"/>
        <v>44.8</v>
      </c>
      <c r="O71" s="44">
        <v>69</v>
      </c>
      <c r="P71" s="44">
        <f t="shared" si="48"/>
        <v>24.84</v>
      </c>
      <c r="Q71" s="44">
        <f t="shared" si="49"/>
        <v>44.16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8.75">
      <c r="A72" s="17"/>
      <c r="B72" s="18" t="s">
        <v>10</v>
      </c>
      <c r="C72" s="43">
        <v>534</v>
      </c>
      <c r="D72" s="44">
        <f t="shared" si="40"/>
        <v>192.23999999999998</v>
      </c>
      <c r="E72" s="44">
        <f t="shared" si="41"/>
        <v>341.76</v>
      </c>
      <c r="F72" s="44">
        <v>133</v>
      </c>
      <c r="G72" s="44">
        <f t="shared" si="42"/>
        <v>47.879999999999995</v>
      </c>
      <c r="H72" s="44">
        <f t="shared" si="43"/>
        <v>85.12</v>
      </c>
      <c r="I72" s="44">
        <v>134</v>
      </c>
      <c r="J72" s="44">
        <f t="shared" si="44"/>
        <v>48.239999999999995</v>
      </c>
      <c r="K72" s="44">
        <f t="shared" si="45"/>
        <v>85.76</v>
      </c>
      <c r="L72" s="44">
        <v>133</v>
      </c>
      <c r="M72" s="44">
        <f t="shared" si="46"/>
        <v>47.879999999999995</v>
      </c>
      <c r="N72" s="44">
        <f t="shared" si="47"/>
        <v>85.12</v>
      </c>
      <c r="O72" s="44">
        <v>134</v>
      </c>
      <c r="P72" s="44">
        <f t="shared" si="48"/>
        <v>48.239999999999995</v>
      </c>
      <c r="Q72" s="44">
        <f t="shared" si="49"/>
        <v>85.76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8.75">
      <c r="A73" s="17"/>
      <c r="B73" s="18" t="s">
        <v>29</v>
      </c>
      <c r="C73" s="43">
        <v>80</v>
      </c>
      <c r="D73" s="44">
        <f t="shared" si="40"/>
        <v>28.799999999999997</v>
      </c>
      <c r="E73" s="44">
        <f t="shared" si="41"/>
        <v>51.2</v>
      </c>
      <c r="F73" s="44">
        <v>20</v>
      </c>
      <c r="G73" s="44">
        <f t="shared" si="42"/>
        <v>7.199999999999999</v>
      </c>
      <c r="H73" s="44">
        <f t="shared" si="43"/>
        <v>12.8</v>
      </c>
      <c r="I73" s="44">
        <v>20</v>
      </c>
      <c r="J73" s="44">
        <f t="shared" si="44"/>
        <v>7.199999999999999</v>
      </c>
      <c r="K73" s="44">
        <f t="shared" si="45"/>
        <v>12.8</v>
      </c>
      <c r="L73" s="44">
        <v>20</v>
      </c>
      <c r="M73" s="44">
        <f t="shared" si="46"/>
        <v>7.199999999999999</v>
      </c>
      <c r="N73" s="44">
        <f t="shared" si="47"/>
        <v>12.8</v>
      </c>
      <c r="O73" s="44">
        <v>20</v>
      </c>
      <c r="P73" s="44">
        <f t="shared" si="48"/>
        <v>7.199999999999999</v>
      </c>
      <c r="Q73" s="44">
        <f t="shared" si="49"/>
        <v>12.8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8.75">
      <c r="A74" s="17"/>
      <c r="B74" s="18" t="s">
        <v>74</v>
      </c>
      <c r="C74" s="43">
        <v>309</v>
      </c>
      <c r="D74" s="44">
        <f t="shared" si="40"/>
        <v>111.24</v>
      </c>
      <c r="E74" s="44">
        <f t="shared" si="41"/>
        <v>197.76</v>
      </c>
      <c r="F74" s="44">
        <v>77</v>
      </c>
      <c r="G74" s="44">
        <f t="shared" si="42"/>
        <v>27.72</v>
      </c>
      <c r="H74" s="44">
        <f t="shared" si="43"/>
        <v>49.28</v>
      </c>
      <c r="I74" s="44">
        <v>77</v>
      </c>
      <c r="J74" s="44">
        <f t="shared" si="44"/>
        <v>27.72</v>
      </c>
      <c r="K74" s="44">
        <f t="shared" si="45"/>
        <v>49.28</v>
      </c>
      <c r="L74" s="44">
        <v>77</v>
      </c>
      <c r="M74" s="44">
        <f t="shared" si="46"/>
        <v>27.72</v>
      </c>
      <c r="N74" s="44">
        <f t="shared" si="47"/>
        <v>49.28</v>
      </c>
      <c r="O74" s="44">
        <v>78</v>
      </c>
      <c r="P74" s="44">
        <f t="shared" si="48"/>
        <v>28.08</v>
      </c>
      <c r="Q74" s="44">
        <f t="shared" si="49"/>
        <v>49.92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8.75">
      <c r="A75" s="17"/>
      <c r="B75" s="37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s="74" customFormat="1" ht="24.75" customHeight="1">
      <c r="A76" s="71">
        <v>1</v>
      </c>
      <c r="B76" s="67">
        <v>2</v>
      </c>
      <c r="C76" s="72">
        <v>3</v>
      </c>
      <c r="D76" s="72">
        <v>4</v>
      </c>
      <c r="E76" s="72">
        <v>5</v>
      </c>
      <c r="F76" s="68">
        <v>6</v>
      </c>
      <c r="G76" s="72">
        <v>7</v>
      </c>
      <c r="H76" s="72">
        <v>8</v>
      </c>
      <c r="I76" s="68">
        <v>9</v>
      </c>
      <c r="J76" s="72">
        <v>10</v>
      </c>
      <c r="K76" s="72">
        <v>11</v>
      </c>
      <c r="L76" s="68">
        <v>12</v>
      </c>
      <c r="M76" s="72">
        <v>13</v>
      </c>
      <c r="N76" s="72">
        <v>14</v>
      </c>
      <c r="O76" s="68">
        <v>15</v>
      </c>
      <c r="P76" s="72">
        <v>16</v>
      </c>
      <c r="Q76" s="72">
        <v>17</v>
      </c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</row>
    <row r="77" spans="1:29" ht="37.5">
      <c r="A77" s="24">
        <v>11</v>
      </c>
      <c r="B77" s="70" t="s">
        <v>101</v>
      </c>
      <c r="C77" s="41">
        <f>SUM(C78:C79)</f>
        <v>356</v>
      </c>
      <c r="D77" s="41">
        <f aca="true" t="shared" si="50" ref="D77:Q77">SUM(D78:D79)</f>
        <v>128.16</v>
      </c>
      <c r="E77" s="41">
        <f t="shared" si="50"/>
        <v>227.84</v>
      </c>
      <c r="F77" s="41">
        <f t="shared" si="50"/>
        <v>89</v>
      </c>
      <c r="G77" s="41">
        <f t="shared" si="50"/>
        <v>32.04</v>
      </c>
      <c r="H77" s="41">
        <f t="shared" si="50"/>
        <v>56.96</v>
      </c>
      <c r="I77" s="41">
        <f t="shared" si="50"/>
        <v>89</v>
      </c>
      <c r="J77" s="41">
        <f t="shared" si="50"/>
        <v>32.04</v>
      </c>
      <c r="K77" s="41">
        <f t="shared" si="50"/>
        <v>56.96</v>
      </c>
      <c r="L77" s="41">
        <f t="shared" si="50"/>
        <v>89</v>
      </c>
      <c r="M77" s="41">
        <f t="shared" si="50"/>
        <v>32.04</v>
      </c>
      <c r="N77" s="41">
        <f t="shared" si="50"/>
        <v>56.96</v>
      </c>
      <c r="O77" s="41">
        <f t="shared" si="50"/>
        <v>89</v>
      </c>
      <c r="P77" s="41">
        <f t="shared" si="50"/>
        <v>32.04</v>
      </c>
      <c r="Q77" s="41">
        <f t="shared" si="50"/>
        <v>56.96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8.75">
      <c r="A78" s="17"/>
      <c r="B78" s="18" t="s">
        <v>16</v>
      </c>
      <c r="C78" s="43">
        <v>158</v>
      </c>
      <c r="D78" s="44">
        <f>C78*36%</f>
        <v>56.879999999999995</v>
      </c>
      <c r="E78" s="44">
        <f>C78-D78</f>
        <v>101.12</v>
      </c>
      <c r="F78" s="44">
        <v>39</v>
      </c>
      <c r="G78" s="44">
        <f>F78*36%</f>
        <v>14.04</v>
      </c>
      <c r="H78" s="44">
        <f>F78-G78</f>
        <v>24.96</v>
      </c>
      <c r="I78" s="44">
        <v>39</v>
      </c>
      <c r="J78" s="44">
        <f>I78*36%</f>
        <v>14.04</v>
      </c>
      <c r="K78" s="44">
        <f>I78-J78</f>
        <v>24.96</v>
      </c>
      <c r="L78" s="44">
        <v>40</v>
      </c>
      <c r="M78" s="44">
        <f>L78*36%</f>
        <v>14.399999999999999</v>
      </c>
      <c r="N78" s="44">
        <f>L78-M78</f>
        <v>25.6</v>
      </c>
      <c r="O78" s="44">
        <v>40</v>
      </c>
      <c r="P78" s="44">
        <f>O78*36%</f>
        <v>14.399999999999999</v>
      </c>
      <c r="Q78" s="44">
        <f>O78-P78</f>
        <v>25.6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8.75">
      <c r="A79" s="17"/>
      <c r="B79" s="18" t="s">
        <v>10</v>
      </c>
      <c r="C79" s="43">
        <v>198</v>
      </c>
      <c r="D79" s="44">
        <f>C79*36%</f>
        <v>71.28</v>
      </c>
      <c r="E79" s="44">
        <f>C79-D79</f>
        <v>126.72</v>
      </c>
      <c r="F79" s="44">
        <v>50</v>
      </c>
      <c r="G79" s="44">
        <f>F79*36%</f>
        <v>18</v>
      </c>
      <c r="H79" s="44">
        <f>F79-G79</f>
        <v>32</v>
      </c>
      <c r="I79" s="44">
        <v>50</v>
      </c>
      <c r="J79" s="44">
        <f>I79*36%</f>
        <v>18</v>
      </c>
      <c r="K79" s="44">
        <f>I79-J79</f>
        <v>32</v>
      </c>
      <c r="L79" s="44">
        <v>49</v>
      </c>
      <c r="M79" s="44">
        <f>L79*36%</f>
        <v>17.64</v>
      </c>
      <c r="N79" s="44">
        <f>L79-M79</f>
        <v>31.36</v>
      </c>
      <c r="O79" s="44">
        <v>49</v>
      </c>
      <c r="P79" s="44">
        <f>O79*36%</f>
        <v>17.64</v>
      </c>
      <c r="Q79" s="44">
        <f>O79-P79</f>
        <v>31.36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72.75" customHeight="1">
      <c r="A80" s="24">
        <v>12</v>
      </c>
      <c r="B80" s="26" t="s">
        <v>87</v>
      </c>
      <c r="C80" s="41">
        <f>C81</f>
        <v>39</v>
      </c>
      <c r="D80" s="41">
        <f aca="true" t="shared" si="51" ref="D80:Q80">D81</f>
        <v>14.04</v>
      </c>
      <c r="E80" s="41">
        <f t="shared" si="51"/>
        <v>24.96</v>
      </c>
      <c r="F80" s="41">
        <f t="shared" si="51"/>
        <v>10</v>
      </c>
      <c r="G80" s="41">
        <f t="shared" si="51"/>
        <v>3.5999999999999996</v>
      </c>
      <c r="H80" s="41">
        <f t="shared" si="51"/>
        <v>6.4</v>
      </c>
      <c r="I80" s="41">
        <f t="shared" si="51"/>
        <v>9</v>
      </c>
      <c r="J80" s="41">
        <f t="shared" si="51"/>
        <v>3.2399999999999998</v>
      </c>
      <c r="K80" s="41">
        <f t="shared" si="51"/>
        <v>5.76</v>
      </c>
      <c r="L80" s="41">
        <f t="shared" si="51"/>
        <v>10</v>
      </c>
      <c r="M80" s="41">
        <f t="shared" si="51"/>
        <v>3.5999999999999996</v>
      </c>
      <c r="N80" s="41">
        <f t="shared" si="51"/>
        <v>6.4</v>
      </c>
      <c r="O80" s="41">
        <f t="shared" si="51"/>
        <v>10</v>
      </c>
      <c r="P80" s="41">
        <f t="shared" si="51"/>
        <v>3.5999999999999996</v>
      </c>
      <c r="Q80" s="41">
        <f t="shared" si="51"/>
        <v>6.4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37.5">
      <c r="A81" s="17"/>
      <c r="B81" s="19" t="s">
        <v>75</v>
      </c>
      <c r="C81" s="43">
        <v>39</v>
      </c>
      <c r="D81" s="44">
        <f>C81*36%</f>
        <v>14.04</v>
      </c>
      <c r="E81" s="44">
        <f>C81-D81</f>
        <v>24.96</v>
      </c>
      <c r="F81" s="44">
        <v>10</v>
      </c>
      <c r="G81" s="44">
        <f>F81*36%</f>
        <v>3.5999999999999996</v>
      </c>
      <c r="H81" s="44">
        <f>F81-G81</f>
        <v>6.4</v>
      </c>
      <c r="I81" s="44">
        <v>9</v>
      </c>
      <c r="J81" s="44">
        <f>I81*36%</f>
        <v>3.2399999999999998</v>
      </c>
      <c r="K81" s="44">
        <f>I81-J81</f>
        <v>5.76</v>
      </c>
      <c r="L81" s="44">
        <v>10</v>
      </c>
      <c r="M81" s="44">
        <f>L81*36%</f>
        <v>3.5999999999999996</v>
      </c>
      <c r="N81" s="44">
        <f>L81-M81</f>
        <v>6.4</v>
      </c>
      <c r="O81" s="44">
        <v>10</v>
      </c>
      <c r="P81" s="44">
        <f>O81*36%</f>
        <v>3.5999999999999996</v>
      </c>
      <c r="Q81" s="44">
        <f>O81-P81</f>
        <v>6.4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69" customHeight="1">
      <c r="A82" s="24">
        <v>13</v>
      </c>
      <c r="B82" s="26" t="s">
        <v>86</v>
      </c>
      <c r="C82" s="41">
        <f>C83</f>
        <v>29</v>
      </c>
      <c r="D82" s="41">
        <f aca="true" t="shared" si="52" ref="D82:Q82">D83</f>
        <v>10.44</v>
      </c>
      <c r="E82" s="41">
        <f t="shared" si="52"/>
        <v>18.560000000000002</v>
      </c>
      <c r="F82" s="41">
        <f t="shared" si="52"/>
        <v>8</v>
      </c>
      <c r="G82" s="41">
        <f t="shared" si="52"/>
        <v>2.88</v>
      </c>
      <c r="H82" s="41">
        <f t="shared" si="52"/>
        <v>5.12</v>
      </c>
      <c r="I82" s="41">
        <f t="shared" si="52"/>
        <v>7</v>
      </c>
      <c r="J82" s="41">
        <f t="shared" si="52"/>
        <v>2.52</v>
      </c>
      <c r="K82" s="41">
        <f t="shared" si="52"/>
        <v>4.48</v>
      </c>
      <c r="L82" s="41">
        <f t="shared" si="52"/>
        <v>7</v>
      </c>
      <c r="M82" s="41">
        <f t="shared" si="52"/>
        <v>2.52</v>
      </c>
      <c r="N82" s="41">
        <f t="shared" si="52"/>
        <v>4.48</v>
      </c>
      <c r="O82" s="41">
        <f t="shared" si="52"/>
        <v>7</v>
      </c>
      <c r="P82" s="41">
        <f t="shared" si="52"/>
        <v>2.52</v>
      </c>
      <c r="Q82" s="41">
        <f t="shared" si="52"/>
        <v>4.48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37.5">
      <c r="A83" s="17"/>
      <c r="B83" s="19" t="s">
        <v>75</v>
      </c>
      <c r="C83" s="43">
        <v>29</v>
      </c>
      <c r="D83" s="44">
        <f>C83*36%</f>
        <v>10.44</v>
      </c>
      <c r="E83" s="44">
        <f>C83-D83</f>
        <v>18.560000000000002</v>
      </c>
      <c r="F83" s="44">
        <v>8</v>
      </c>
      <c r="G83" s="44">
        <f>F83*36%</f>
        <v>2.88</v>
      </c>
      <c r="H83" s="44">
        <f>F83-G83</f>
        <v>5.12</v>
      </c>
      <c r="I83" s="44">
        <v>7</v>
      </c>
      <c r="J83" s="44">
        <f>I83*36%</f>
        <v>2.52</v>
      </c>
      <c r="K83" s="44">
        <f>I83-J83</f>
        <v>4.48</v>
      </c>
      <c r="L83" s="44">
        <v>7</v>
      </c>
      <c r="M83" s="44">
        <f>L83*36%</f>
        <v>2.52</v>
      </c>
      <c r="N83" s="44">
        <f>L83-M83</f>
        <v>4.48</v>
      </c>
      <c r="O83" s="44">
        <v>7</v>
      </c>
      <c r="P83" s="44">
        <f>O83*36%</f>
        <v>2.52</v>
      </c>
      <c r="Q83" s="44">
        <f>O83-P83</f>
        <v>4.48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56.25" customHeight="1">
      <c r="A84" s="24">
        <v>14</v>
      </c>
      <c r="B84" s="26" t="s">
        <v>85</v>
      </c>
      <c r="C84" s="41">
        <f>C85</f>
        <v>45</v>
      </c>
      <c r="D84" s="41">
        <f aca="true" t="shared" si="53" ref="D84:Q84">D85</f>
        <v>16.2</v>
      </c>
      <c r="E84" s="41">
        <f t="shared" si="53"/>
        <v>28.8</v>
      </c>
      <c r="F84" s="41">
        <f t="shared" si="53"/>
        <v>12</v>
      </c>
      <c r="G84" s="41">
        <f t="shared" si="53"/>
        <v>4.32</v>
      </c>
      <c r="H84" s="41">
        <f t="shared" si="53"/>
        <v>7.68</v>
      </c>
      <c r="I84" s="41">
        <f t="shared" si="53"/>
        <v>11</v>
      </c>
      <c r="J84" s="41">
        <f t="shared" si="53"/>
        <v>3.96</v>
      </c>
      <c r="K84" s="41">
        <f t="shared" si="53"/>
        <v>7.04</v>
      </c>
      <c r="L84" s="41">
        <f t="shared" si="53"/>
        <v>11</v>
      </c>
      <c r="M84" s="41">
        <f t="shared" si="53"/>
        <v>3.96</v>
      </c>
      <c r="N84" s="41">
        <f t="shared" si="53"/>
        <v>7.04</v>
      </c>
      <c r="O84" s="41">
        <f t="shared" si="53"/>
        <v>11</v>
      </c>
      <c r="P84" s="41">
        <f t="shared" si="53"/>
        <v>3.96</v>
      </c>
      <c r="Q84" s="41">
        <f t="shared" si="53"/>
        <v>7.04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37.5">
      <c r="A85" s="17"/>
      <c r="B85" s="19" t="s">
        <v>75</v>
      </c>
      <c r="C85" s="43">
        <v>45</v>
      </c>
      <c r="D85" s="44">
        <f>C85*36%</f>
        <v>16.2</v>
      </c>
      <c r="E85" s="44">
        <f>C85-D85</f>
        <v>28.8</v>
      </c>
      <c r="F85" s="44">
        <v>12</v>
      </c>
      <c r="G85" s="44">
        <f>F85*36%</f>
        <v>4.32</v>
      </c>
      <c r="H85" s="44">
        <f>F85-G85</f>
        <v>7.68</v>
      </c>
      <c r="I85" s="44">
        <v>11</v>
      </c>
      <c r="J85" s="44">
        <f>I85*36%</f>
        <v>3.96</v>
      </c>
      <c r="K85" s="44">
        <f>I85-J85</f>
        <v>7.04</v>
      </c>
      <c r="L85" s="44">
        <v>11</v>
      </c>
      <c r="M85" s="44">
        <f>L85*36%</f>
        <v>3.96</v>
      </c>
      <c r="N85" s="44">
        <f>L85-M85</f>
        <v>7.04</v>
      </c>
      <c r="O85" s="44">
        <v>11</v>
      </c>
      <c r="P85" s="44">
        <f>O85*36%</f>
        <v>3.96</v>
      </c>
      <c r="Q85" s="44">
        <f>O85-P85</f>
        <v>7.04</v>
      </c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53.25" customHeight="1">
      <c r="A86" s="24">
        <v>15</v>
      </c>
      <c r="B86" s="26" t="s">
        <v>84</v>
      </c>
      <c r="C86" s="41">
        <f>C87</f>
        <v>45</v>
      </c>
      <c r="D86" s="41">
        <f aca="true" t="shared" si="54" ref="D86:Q86">D87</f>
        <v>16.2</v>
      </c>
      <c r="E86" s="41">
        <f t="shared" si="54"/>
        <v>28.8</v>
      </c>
      <c r="F86" s="41">
        <f t="shared" si="54"/>
        <v>12</v>
      </c>
      <c r="G86" s="41">
        <f t="shared" si="54"/>
        <v>4.32</v>
      </c>
      <c r="H86" s="41">
        <f t="shared" si="54"/>
        <v>7.68</v>
      </c>
      <c r="I86" s="41">
        <f t="shared" si="54"/>
        <v>11</v>
      </c>
      <c r="J86" s="41">
        <f t="shared" si="54"/>
        <v>3.96</v>
      </c>
      <c r="K86" s="41">
        <f t="shared" si="54"/>
        <v>7.04</v>
      </c>
      <c r="L86" s="41">
        <f t="shared" si="54"/>
        <v>11</v>
      </c>
      <c r="M86" s="41">
        <f t="shared" si="54"/>
        <v>3.96</v>
      </c>
      <c r="N86" s="41">
        <f t="shared" si="54"/>
        <v>7.04</v>
      </c>
      <c r="O86" s="41">
        <f t="shared" si="54"/>
        <v>11.25</v>
      </c>
      <c r="P86" s="41">
        <f t="shared" si="54"/>
        <v>4.05</v>
      </c>
      <c r="Q86" s="41">
        <f t="shared" si="54"/>
        <v>7.2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37.5">
      <c r="A87" s="17"/>
      <c r="B87" s="19" t="s">
        <v>75</v>
      </c>
      <c r="C87" s="43">
        <v>45</v>
      </c>
      <c r="D87" s="44">
        <f>C87*36%</f>
        <v>16.2</v>
      </c>
      <c r="E87" s="44">
        <f>C87-D87</f>
        <v>28.8</v>
      </c>
      <c r="F87" s="44">
        <v>12</v>
      </c>
      <c r="G87" s="44">
        <f>F87*36%</f>
        <v>4.32</v>
      </c>
      <c r="H87" s="44">
        <f>F87-G87</f>
        <v>7.68</v>
      </c>
      <c r="I87" s="44">
        <v>11</v>
      </c>
      <c r="J87" s="44">
        <f>I87*36%</f>
        <v>3.96</v>
      </c>
      <c r="K87" s="44">
        <f>I87-J87</f>
        <v>7.04</v>
      </c>
      <c r="L87" s="44">
        <v>11</v>
      </c>
      <c r="M87" s="44">
        <f>L87*36%</f>
        <v>3.96</v>
      </c>
      <c r="N87" s="44">
        <f>L87-M87</f>
        <v>7.04</v>
      </c>
      <c r="O87" s="44">
        <f>C87/4</f>
        <v>11.25</v>
      </c>
      <c r="P87" s="44">
        <f>O87*36%</f>
        <v>4.05</v>
      </c>
      <c r="Q87" s="44">
        <f>O87-P87</f>
        <v>7.2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56.25">
      <c r="A88" s="24">
        <v>16</v>
      </c>
      <c r="B88" s="26" t="s">
        <v>83</v>
      </c>
      <c r="C88" s="41">
        <f>C89</f>
        <v>20</v>
      </c>
      <c r="D88" s="41">
        <f aca="true" t="shared" si="55" ref="D88:Q88">D89</f>
        <v>7.199999999999999</v>
      </c>
      <c r="E88" s="41">
        <f t="shared" si="55"/>
        <v>12.8</v>
      </c>
      <c r="F88" s="41">
        <f t="shared" si="55"/>
        <v>5</v>
      </c>
      <c r="G88" s="41">
        <f t="shared" si="55"/>
        <v>1.7999999999999998</v>
      </c>
      <c r="H88" s="41">
        <f t="shared" si="55"/>
        <v>3.2</v>
      </c>
      <c r="I88" s="41">
        <f t="shared" si="55"/>
        <v>5</v>
      </c>
      <c r="J88" s="41">
        <f t="shared" si="55"/>
        <v>1.7999999999999998</v>
      </c>
      <c r="K88" s="41">
        <f t="shared" si="55"/>
        <v>3.2</v>
      </c>
      <c r="L88" s="41">
        <f t="shared" si="55"/>
        <v>5</v>
      </c>
      <c r="M88" s="41">
        <f t="shared" si="55"/>
        <v>1.7999999999999998</v>
      </c>
      <c r="N88" s="41">
        <f t="shared" si="55"/>
        <v>3.2</v>
      </c>
      <c r="O88" s="41">
        <f t="shared" si="55"/>
        <v>5</v>
      </c>
      <c r="P88" s="41">
        <f t="shared" si="55"/>
        <v>1.7999999999999998</v>
      </c>
      <c r="Q88" s="41">
        <f t="shared" si="55"/>
        <v>3.2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37.5">
      <c r="A89" s="17"/>
      <c r="B89" s="19" t="s">
        <v>75</v>
      </c>
      <c r="C89" s="43">
        <v>20</v>
      </c>
      <c r="D89" s="44">
        <f>C89*36%</f>
        <v>7.199999999999999</v>
      </c>
      <c r="E89" s="44">
        <f>C89-D89</f>
        <v>12.8</v>
      </c>
      <c r="F89" s="44">
        <v>5</v>
      </c>
      <c r="G89" s="44">
        <f>F89*36%</f>
        <v>1.7999999999999998</v>
      </c>
      <c r="H89" s="44">
        <f>F89-G89</f>
        <v>3.2</v>
      </c>
      <c r="I89" s="44">
        <v>5</v>
      </c>
      <c r="J89" s="44">
        <f>I89*36%</f>
        <v>1.7999999999999998</v>
      </c>
      <c r="K89" s="44">
        <f>I89-J89</f>
        <v>3.2</v>
      </c>
      <c r="L89" s="44">
        <v>5</v>
      </c>
      <c r="M89" s="44">
        <f>L89*36%</f>
        <v>1.7999999999999998</v>
      </c>
      <c r="N89" s="44">
        <f>L89-M89</f>
        <v>3.2</v>
      </c>
      <c r="O89" s="44">
        <v>5</v>
      </c>
      <c r="P89" s="44">
        <f>O89*36%</f>
        <v>1.7999999999999998</v>
      </c>
      <c r="Q89" s="44">
        <f>O89-P89</f>
        <v>3.2</v>
      </c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67.5" customHeight="1">
      <c r="A90" s="24">
        <v>17</v>
      </c>
      <c r="B90" s="26" t="s">
        <v>82</v>
      </c>
      <c r="C90" s="41">
        <f>C91</f>
        <v>26</v>
      </c>
      <c r="D90" s="41">
        <f aca="true" t="shared" si="56" ref="D90:Q90">D91</f>
        <v>9.36</v>
      </c>
      <c r="E90" s="41">
        <f t="shared" si="56"/>
        <v>16.64</v>
      </c>
      <c r="F90" s="41">
        <f t="shared" si="56"/>
        <v>6</v>
      </c>
      <c r="G90" s="41">
        <f t="shared" si="56"/>
        <v>2.16</v>
      </c>
      <c r="H90" s="41">
        <f t="shared" si="56"/>
        <v>3.84</v>
      </c>
      <c r="I90" s="41">
        <f t="shared" si="56"/>
        <v>6</v>
      </c>
      <c r="J90" s="41">
        <f t="shared" si="56"/>
        <v>2.16</v>
      </c>
      <c r="K90" s="41">
        <f t="shared" si="56"/>
        <v>3.84</v>
      </c>
      <c r="L90" s="41">
        <f t="shared" si="56"/>
        <v>7</v>
      </c>
      <c r="M90" s="41">
        <f t="shared" si="56"/>
        <v>2.52</v>
      </c>
      <c r="N90" s="41">
        <f t="shared" si="56"/>
        <v>4.48</v>
      </c>
      <c r="O90" s="41">
        <f t="shared" si="56"/>
        <v>7</v>
      </c>
      <c r="P90" s="41">
        <f t="shared" si="56"/>
        <v>2.52</v>
      </c>
      <c r="Q90" s="41">
        <f t="shared" si="56"/>
        <v>4.48</v>
      </c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37.5">
      <c r="A91" s="17"/>
      <c r="B91" s="19" t="s">
        <v>75</v>
      </c>
      <c r="C91" s="43">
        <v>26</v>
      </c>
      <c r="D91" s="44">
        <f>C91*36%</f>
        <v>9.36</v>
      </c>
      <c r="E91" s="44">
        <f>C91-D91</f>
        <v>16.64</v>
      </c>
      <c r="F91" s="44">
        <v>6</v>
      </c>
      <c r="G91" s="44">
        <f>F91*36%</f>
        <v>2.16</v>
      </c>
      <c r="H91" s="44">
        <f>F91-G91</f>
        <v>3.84</v>
      </c>
      <c r="I91" s="44">
        <v>6</v>
      </c>
      <c r="J91" s="44">
        <f>I91*36%</f>
        <v>2.16</v>
      </c>
      <c r="K91" s="44">
        <f>I91-J91</f>
        <v>3.84</v>
      </c>
      <c r="L91" s="44">
        <v>7</v>
      </c>
      <c r="M91" s="44">
        <f>L91*36%</f>
        <v>2.52</v>
      </c>
      <c r="N91" s="44">
        <f>L91-M91</f>
        <v>4.48</v>
      </c>
      <c r="O91" s="44">
        <v>7</v>
      </c>
      <c r="P91" s="44">
        <f>O91*36%</f>
        <v>2.52</v>
      </c>
      <c r="Q91" s="44">
        <f>O91-P91</f>
        <v>4.48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50.25" customHeight="1">
      <c r="A92" s="24">
        <v>18</v>
      </c>
      <c r="B92" s="26" t="s">
        <v>43</v>
      </c>
      <c r="C92" s="41">
        <f>SUM(C93:C99)</f>
        <v>1445</v>
      </c>
      <c r="D92" s="41">
        <f aca="true" t="shared" si="57" ref="D92:Q92">SUM(D93:D99)</f>
        <v>520.1999999999999</v>
      </c>
      <c r="E92" s="41">
        <f t="shared" si="57"/>
        <v>924.8000000000001</v>
      </c>
      <c r="F92" s="41">
        <f t="shared" si="57"/>
        <v>365</v>
      </c>
      <c r="G92" s="41">
        <f t="shared" si="57"/>
        <v>131.39999999999998</v>
      </c>
      <c r="H92" s="41">
        <f t="shared" si="57"/>
        <v>233.60000000000002</v>
      </c>
      <c r="I92" s="41">
        <f t="shared" si="57"/>
        <v>359</v>
      </c>
      <c r="J92" s="41">
        <f t="shared" si="57"/>
        <v>129.88</v>
      </c>
      <c r="K92" s="41">
        <f t="shared" si="57"/>
        <v>229.12</v>
      </c>
      <c r="L92" s="41">
        <f t="shared" si="57"/>
        <v>361</v>
      </c>
      <c r="M92" s="41">
        <f t="shared" si="57"/>
        <v>129.96</v>
      </c>
      <c r="N92" s="41">
        <f t="shared" si="57"/>
        <v>231.04</v>
      </c>
      <c r="O92" s="41">
        <f t="shared" si="57"/>
        <v>360</v>
      </c>
      <c r="P92" s="41">
        <f t="shared" si="57"/>
        <v>129.6</v>
      </c>
      <c r="Q92" s="41">
        <f t="shared" si="57"/>
        <v>230.4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8.75">
      <c r="A93" s="17"/>
      <c r="B93" s="18" t="s">
        <v>73</v>
      </c>
      <c r="C93" s="43">
        <v>75</v>
      </c>
      <c r="D93" s="44">
        <f>C93*36%</f>
        <v>27</v>
      </c>
      <c r="E93" s="44">
        <f>C93-D93</f>
        <v>48</v>
      </c>
      <c r="F93" s="44">
        <v>18</v>
      </c>
      <c r="G93" s="44">
        <f>F93*36%</f>
        <v>6.4799999999999995</v>
      </c>
      <c r="H93" s="44">
        <f>F93-G93</f>
        <v>11.52</v>
      </c>
      <c r="I93" s="44">
        <v>19</v>
      </c>
      <c r="J93" s="44">
        <f aca="true" t="shared" si="58" ref="J93:J98">I93*36%</f>
        <v>6.84</v>
      </c>
      <c r="K93" s="44">
        <f>I93-J93</f>
        <v>12.16</v>
      </c>
      <c r="L93" s="44">
        <v>19</v>
      </c>
      <c r="M93" s="44">
        <f>L93*36%</f>
        <v>6.84</v>
      </c>
      <c r="N93" s="44">
        <f>L93-M93</f>
        <v>12.16</v>
      </c>
      <c r="O93" s="44">
        <v>19</v>
      </c>
      <c r="P93" s="44">
        <f>O93*36%</f>
        <v>6.84</v>
      </c>
      <c r="Q93" s="44">
        <f>O93-P93</f>
        <v>12.16</v>
      </c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8.75">
      <c r="A94" s="17"/>
      <c r="B94" s="18" t="s">
        <v>16</v>
      </c>
      <c r="C94" s="43">
        <v>2</v>
      </c>
      <c r="D94" s="44">
        <f aca="true" t="shared" si="59" ref="D94:D99">C94*36%</f>
        <v>0.72</v>
      </c>
      <c r="E94" s="44">
        <f aca="true" t="shared" si="60" ref="E94:E99">C94-D94</f>
        <v>1.28</v>
      </c>
      <c r="F94" s="44">
        <v>2</v>
      </c>
      <c r="G94" s="44">
        <f aca="true" t="shared" si="61" ref="G94:G99">F94*36%</f>
        <v>0.72</v>
      </c>
      <c r="H94" s="44">
        <f aca="true" t="shared" si="62" ref="H94:H99">F94-G94</f>
        <v>1.28</v>
      </c>
      <c r="I94" s="44">
        <v>0</v>
      </c>
      <c r="J94" s="44">
        <f t="shared" si="58"/>
        <v>0</v>
      </c>
      <c r="K94" s="44">
        <f aca="true" t="shared" si="63" ref="K94:K99">I94-J94</f>
        <v>0</v>
      </c>
      <c r="L94" s="44">
        <v>0</v>
      </c>
      <c r="M94" s="44">
        <f aca="true" t="shared" si="64" ref="M94:M99">L94*36%</f>
        <v>0</v>
      </c>
      <c r="N94" s="44">
        <f aca="true" t="shared" si="65" ref="N94:N99">L94-M94</f>
        <v>0</v>
      </c>
      <c r="O94" s="44">
        <v>0</v>
      </c>
      <c r="P94" s="44">
        <f aca="true" t="shared" si="66" ref="P94:P99">O94*36%</f>
        <v>0</v>
      </c>
      <c r="Q94" s="44">
        <f aca="true" t="shared" si="67" ref="Q94:Q99">O94-P94</f>
        <v>0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8.75">
      <c r="A95" s="17"/>
      <c r="B95" s="18" t="s">
        <v>27</v>
      </c>
      <c r="C95" s="43">
        <v>2</v>
      </c>
      <c r="D95" s="44">
        <f t="shared" si="59"/>
        <v>0.72</v>
      </c>
      <c r="E95" s="44">
        <f t="shared" si="60"/>
        <v>1.28</v>
      </c>
      <c r="F95" s="44">
        <v>2</v>
      </c>
      <c r="G95" s="44">
        <f t="shared" si="61"/>
        <v>0.72</v>
      </c>
      <c r="H95" s="44">
        <f t="shared" si="62"/>
        <v>1.28</v>
      </c>
      <c r="I95" s="44">
        <v>0</v>
      </c>
      <c r="J95" s="44">
        <f t="shared" si="58"/>
        <v>0</v>
      </c>
      <c r="K95" s="44">
        <f t="shared" si="63"/>
        <v>0</v>
      </c>
      <c r="L95" s="44">
        <v>0</v>
      </c>
      <c r="M95" s="44">
        <f t="shared" si="64"/>
        <v>0</v>
      </c>
      <c r="N95" s="44">
        <f t="shared" si="65"/>
        <v>0</v>
      </c>
      <c r="O95" s="44">
        <v>0</v>
      </c>
      <c r="P95" s="44">
        <f t="shared" si="66"/>
        <v>0</v>
      </c>
      <c r="Q95" s="44">
        <f t="shared" si="67"/>
        <v>0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8.75">
      <c r="A96" s="17"/>
      <c r="B96" s="18" t="s">
        <v>10</v>
      </c>
      <c r="C96" s="43">
        <v>1071</v>
      </c>
      <c r="D96" s="44">
        <f t="shared" si="59"/>
        <v>385.56</v>
      </c>
      <c r="E96" s="44">
        <f t="shared" si="60"/>
        <v>685.44</v>
      </c>
      <c r="F96" s="44">
        <v>268</v>
      </c>
      <c r="G96" s="44">
        <f t="shared" si="61"/>
        <v>96.47999999999999</v>
      </c>
      <c r="H96" s="44">
        <f t="shared" si="62"/>
        <v>171.52</v>
      </c>
      <c r="I96" s="44">
        <v>267</v>
      </c>
      <c r="J96" s="44">
        <f t="shared" si="58"/>
        <v>96.11999999999999</v>
      </c>
      <c r="K96" s="44">
        <f t="shared" si="63"/>
        <v>170.88</v>
      </c>
      <c r="L96" s="44">
        <v>268</v>
      </c>
      <c r="M96" s="44">
        <f t="shared" si="64"/>
        <v>96.47999999999999</v>
      </c>
      <c r="N96" s="44">
        <f t="shared" si="65"/>
        <v>171.52</v>
      </c>
      <c r="O96" s="44">
        <v>268</v>
      </c>
      <c r="P96" s="44">
        <f t="shared" si="66"/>
        <v>96.47999999999999</v>
      </c>
      <c r="Q96" s="44">
        <f t="shared" si="67"/>
        <v>171.52</v>
      </c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8.75">
      <c r="A97" s="17"/>
      <c r="B97" s="18" t="s">
        <v>29</v>
      </c>
      <c r="C97" s="43">
        <v>200</v>
      </c>
      <c r="D97" s="44">
        <f t="shared" si="59"/>
        <v>72</v>
      </c>
      <c r="E97" s="44">
        <f t="shared" si="60"/>
        <v>128</v>
      </c>
      <c r="F97" s="44">
        <v>50</v>
      </c>
      <c r="G97" s="44">
        <f t="shared" si="61"/>
        <v>18</v>
      </c>
      <c r="H97" s="44">
        <f t="shared" si="62"/>
        <v>32</v>
      </c>
      <c r="I97" s="44">
        <v>50</v>
      </c>
      <c r="J97" s="44">
        <f t="shared" si="58"/>
        <v>18</v>
      </c>
      <c r="K97" s="44">
        <f t="shared" si="63"/>
        <v>32</v>
      </c>
      <c r="L97" s="44">
        <v>50</v>
      </c>
      <c r="M97" s="44">
        <f t="shared" si="64"/>
        <v>18</v>
      </c>
      <c r="N97" s="44">
        <f t="shared" si="65"/>
        <v>32</v>
      </c>
      <c r="O97" s="44">
        <v>50</v>
      </c>
      <c r="P97" s="44">
        <f t="shared" si="66"/>
        <v>18</v>
      </c>
      <c r="Q97" s="44">
        <f t="shared" si="67"/>
        <v>32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8.75">
      <c r="A98" s="17"/>
      <c r="B98" s="18" t="s">
        <v>72</v>
      </c>
      <c r="C98" s="43">
        <v>90</v>
      </c>
      <c r="D98" s="44">
        <f t="shared" si="59"/>
        <v>32.4</v>
      </c>
      <c r="E98" s="44">
        <f t="shared" si="60"/>
        <v>57.6</v>
      </c>
      <c r="F98" s="44">
        <v>23</v>
      </c>
      <c r="G98" s="44">
        <f t="shared" si="61"/>
        <v>8.28</v>
      </c>
      <c r="H98" s="44">
        <f t="shared" si="62"/>
        <v>14.72</v>
      </c>
      <c r="I98" s="44">
        <v>22</v>
      </c>
      <c r="J98" s="44">
        <f t="shared" si="58"/>
        <v>7.92</v>
      </c>
      <c r="K98" s="44">
        <f t="shared" si="63"/>
        <v>14.08</v>
      </c>
      <c r="L98" s="44">
        <v>23</v>
      </c>
      <c r="M98" s="44">
        <f t="shared" si="64"/>
        <v>8.28</v>
      </c>
      <c r="N98" s="44">
        <f t="shared" si="65"/>
        <v>14.72</v>
      </c>
      <c r="O98" s="44">
        <v>22</v>
      </c>
      <c r="P98" s="44">
        <f t="shared" si="66"/>
        <v>7.92</v>
      </c>
      <c r="Q98" s="44">
        <f t="shared" si="67"/>
        <v>14.08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8.75">
      <c r="A99" s="17"/>
      <c r="B99" s="18" t="s">
        <v>74</v>
      </c>
      <c r="C99" s="43">
        <v>5</v>
      </c>
      <c r="D99" s="44">
        <f t="shared" si="59"/>
        <v>1.7999999999999998</v>
      </c>
      <c r="E99" s="44">
        <f t="shared" si="60"/>
        <v>3.2</v>
      </c>
      <c r="F99" s="44">
        <v>2</v>
      </c>
      <c r="G99" s="44">
        <f t="shared" si="61"/>
        <v>0.72</v>
      </c>
      <c r="H99" s="44">
        <f t="shared" si="62"/>
        <v>1.28</v>
      </c>
      <c r="I99" s="44">
        <v>1</v>
      </c>
      <c r="J99" s="44">
        <v>1</v>
      </c>
      <c r="K99" s="44">
        <f t="shared" si="63"/>
        <v>0</v>
      </c>
      <c r="L99" s="44">
        <v>1</v>
      </c>
      <c r="M99" s="44">
        <f t="shared" si="64"/>
        <v>0.36</v>
      </c>
      <c r="N99" s="44">
        <f t="shared" si="65"/>
        <v>0.64</v>
      </c>
      <c r="O99" s="44">
        <v>1</v>
      </c>
      <c r="P99" s="44">
        <f t="shared" si="66"/>
        <v>0.36</v>
      </c>
      <c r="Q99" s="44">
        <f t="shared" si="67"/>
        <v>0.64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8.75">
      <c r="A100" s="17"/>
      <c r="B100" s="37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s="74" customFormat="1" ht="24.75" customHeight="1">
      <c r="A101" s="71">
        <v>1</v>
      </c>
      <c r="B101" s="67">
        <v>2</v>
      </c>
      <c r="C101" s="72">
        <v>3</v>
      </c>
      <c r="D101" s="72">
        <v>4</v>
      </c>
      <c r="E101" s="72">
        <v>5</v>
      </c>
      <c r="F101" s="68">
        <v>6</v>
      </c>
      <c r="G101" s="72">
        <v>7</v>
      </c>
      <c r="H101" s="72">
        <v>8</v>
      </c>
      <c r="I101" s="68">
        <v>9</v>
      </c>
      <c r="J101" s="72">
        <v>10</v>
      </c>
      <c r="K101" s="72">
        <v>11</v>
      </c>
      <c r="L101" s="68">
        <v>12</v>
      </c>
      <c r="M101" s="72">
        <v>13</v>
      </c>
      <c r="N101" s="72">
        <v>14</v>
      </c>
      <c r="O101" s="68">
        <v>15</v>
      </c>
      <c r="P101" s="72">
        <v>16</v>
      </c>
      <c r="Q101" s="72">
        <v>17</v>
      </c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</row>
    <row r="102" spans="1:29" ht="37.5">
      <c r="A102" s="24">
        <v>19</v>
      </c>
      <c r="B102" s="26" t="s">
        <v>100</v>
      </c>
      <c r="C102" s="41">
        <f>SUM(C103:C105)</f>
        <v>448</v>
      </c>
      <c r="D102" s="41">
        <f aca="true" t="shared" si="68" ref="D102:Q102">SUM(D103:D105)</f>
        <v>161.28</v>
      </c>
      <c r="E102" s="41">
        <f t="shared" si="68"/>
        <v>286.72</v>
      </c>
      <c r="F102" s="41">
        <f t="shared" si="68"/>
        <v>112</v>
      </c>
      <c r="G102" s="41">
        <f t="shared" si="68"/>
        <v>40.32</v>
      </c>
      <c r="H102" s="41">
        <f t="shared" si="68"/>
        <v>71.68</v>
      </c>
      <c r="I102" s="41">
        <f t="shared" si="68"/>
        <v>112</v>
      </c>
      <c r="J102" s="41">
        <f t="shared" si="68"/>
        <v>40.32</v>
      </c>
      <c r="K102" s="41">
        <f t="shared" si="68"/>
        <v>71.68</v>
      </c>
      <c r="L102" s="41">
        <f t="shared" si="68"/>
        <v>112</v>
      </c>
      <c r="M102" s="41">
        <f t="shared" si="68"/>
        <v>40.32</v>
      </c>
      <c r="N102" s="41">
        <f t="shared" si="68"/>
        <v>71.68</v>
      </c>
      <c r="O102" s="41">
        <f t="shared" si="68"/>
        <v>112</v>
      </c>
      <c r="P102" s="41">
        <f t="shared" si="68"/>
        <v>40.32</v>
      </c>
      <c r="Q102" s="41">
        <f t="shared" si="68"/>
        <v>71.68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8.75">
      <c r="A103" s="17"/>
      <c r="B103" s="18" t="s">
        <v>27</v>
      </c>
      <c r="C103" s="43">
        <v>9</v>
      </c>
      <c r="D103" s="44">
        <f>C103*36%</f>
        <v>3.2399999999999998</v>
      </c>
      <c r="E103" s="44">
        <f>C103-D103</f>
        <v>5.76</v>
      </c>
      <c r="F103" s="44">
        <v>2</v>
      </c>
      <c r="G103" s="44">
        <f>F103*36%</f>
        <v>0.72</v>
      </c>
      <c r="H103" s="44">
        <f>F103-G103</f>
        <v>1.28</v>
      </c>
      <c r="I103" s="44">
        <v>2</v>
      </c>
      <c r="J103" s="44">
        <f>I103*36%</f>
        <v>0.72</v>
      </c>
      <c r="K103" s="44">
        <f>I103-J103</f>
        <v>1.28</v>
      </c>
      <c r="L103" s="44">
        <v>2</v>
      </c>
      <c r="M103" s="44">
        <f>L103*36%</f>
        <v>0.72</v>
      </c>
      <c r="N103" s="44">
        <f>L103-M103</f>
        <v>1.28</v>
      </c>
      <c r="O103" s="44">
        <v>3</v>
      </c>
      <c r="P103" s="44">
        <f>O103*36%</f>
        <v>1.08</v>
      </c>
      <c r="Q103" s="44">
        <f>O103-P103</f>
        <v>1.92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8.75">
      <c r="A104" s="17"/>
      <c r="B104" s="18" t="s">
        <v>10</v>
      </c>
      <c r="C104" s="43">
        <v>245</v>
      </c>
      <c r="D104" s="44">
        <f>C104*36%</f>
        <v>88.2</v>
      </c>
      <c r="E104" s="44">
        <f>C104-D104</f>
        <v>156.8</v>
      </c>
      <c r="F104" s="44">
        <v>61</v>
      </c>
      <c r="G104" s="44">
        <f>F104*36%</f>
        <v>21.96</v>
      </c>
      <c r="H104" s="44">
        <f>F104-G104</f>
        <v>39.04</v>
      </c>
      <c r="I104" s="44">
        <v>61</v>
      </c>
      <c r="J104" s="44">
        <f>I104*36%</f>
        <v>21.96</v>
      </c>
      <c r="K104" s="44">
        <f>I104-J104</f>
        <v>39.04</v>
      </c>
      <c r="L104" s="44">
        <v>62</v>
      </c>
      <c r="M104" s="44">
        <f>L104*36%</f>
        <v>22.32</v>
      </c>
      <c r="N104" s="44">
        <f>L104-M104</f>
        <v>39.68</v>
      </c>
      <c r="O104" s="44">
        <v>61</v>
      </c>
      <c r="P104" s="44">
        <f>O104*36%</f>
        <v>21.96</v>
      </c>
      <c r="Q104" s="44">
        <f>O104-P104</f>
        <v>39.04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8.75">
      <c r="A105" s="17"/>
      <c r="B105" s="18" t="s">
        <v>29</v>
      </c>
      <c r="C105" s="43">
        <v>194</v>
      </c>
      <c r="D105" s="44">
        <f>C105*36%</f>
        <v>69.84</v>
      </c>
      <c r="E105" s="44">
        <f>C105-D105</f>
        <v>124.16</v>
      </c>
      <c r="F105" s="44">
        <v>49</v>
      </c>
      <c r="G105" s="44">
        <f>F105*36%</f>
        <v>17.64</v>
      </c>
      <c r="H105" s="44">
        <f>F105-G105</f>
        <v>31.36</v>
      </c>
      <c r="I105" s="44">
        <v>49</v>
      </c>
      <c r="J105" s="44">
        <f>I105*36%</f>
        <v>17.64</v>
      </c>
      <c r="K105" s="44">
        <f>I105-J105</f>
        <v>31.36</v>
      </c>
      <c r="L105" s="44">
        <v>48</v>
      </c>
      <c r="M105" s="44">
        <f>L105*36%</f>
        <v>17.28</v>
      </c>
      <c r="N105" s="44">
        <f>L105-M105</f>
        <v>30.72</v>
      </c>
      <c r="O105" s="44">
        <v>48</v>
      </c>
      <c r="P105" s="44">
        <f>O105*36%</f>
        <v>17.28</v>
      </c>
      <c r="Q105" s="44">
        <f>O105-P105</f>
        <v>30.72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56.25">
      <c r="A106" s="24">
        <v>20</v>
      </c>
      <c r="B106" s="26" t="s">
        <v>95</v>
      </c>
      <c r="C106" s="41">
        <f>SUM(C107:C112)</f>
        <v>945</v>
      </c>
      <c r="D106" s="41">
        <f aca="true" t="shared" si="69" ref="D106:Q106">SUM(D107:D112)</f>
        <v>340.2</v>
      </c>
      <c r="E106" s="41">
        <f t="shared" si="69"/>
        <v>604.8000000000001</v>
      </c>
      <c r="F106" s="41">
        <f t="shared" si="69"/>
        <v>235</v>
      </c>
      <c r="G106" s="41">
        <f t="shared" si="69"/>
        <v>84.60000000000001</v>
      </c>
      <c r="H106" s="41">
        <f t="shared" si="69"/>
        <v>150.4</v>
      </c>
      <c r="I106" s="41">
        <f t="shared" si="69"/>
        <v>236</v>
      </c>
      <c r="J106" s="41">
        <f t="shared" si="69"/>
        <v>84.96000000000001</v>
      </c>
      <c r="K106" s="41">
        <f t="shared" si="69"/>
        <v>151.04000000000002</v>
      </c>
      <c r="L106" s="41">
        <f t="shared" si="69"/>
        <v>237</v>
      </c>
      <c r="M106" s="41">
        <f t="shared" si="69"/>
        <v>85.32000000000001</v>
      </c>
      <c r="N106" s="41">
        <f t="shared" si="69"/>
        <v>151.68</v>
      </c>
      <c r="O106" s="41">
        <f t="shared" si="69"/>
        <v>237</v>
      </c>
      <c r="P106" s="41">
        <f t="shared" si="69"/>
        <v>85.32000000000001</v>
      </c>
      <c r="Q106" s="41">
        <f t="shared" si="69"/>
        <v>151.68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8.75">
      <c r="A107" s="17"/>
      <c r="B107" s="18" t="s">
        <v>73</v>
      </c>
      <c r="C107" s="43">
        <v>74</v>
      </c>
      <c r="D107" s="44">
        <f aca="true" t="shared" si="70" ref="D107:D112">C107*36%</f>
        <v>26.64</v>
      </c>
      <c r="E107" s="44">
        <f aca="true" t="shared" si="71" ref="E107:E112">C107-D107</f>
        <v>47.36</v>
      </c>
      <c r="F107" s="44">
        <v>18</v>
      </c>
      <c r="G107" s="44">
        <f aca="true" t="shared" si="72" ref="G107:G112">F107*36%</f>
        <v>6.4799999999999995</v>
      </c>
      <c r="H107" s="44">
        <f aca="true" t="shared" si="73" ref="H107:H112">F107-G107</f>
        <v>11.52</v>
      </c>
      <c r="I107" s="44">
        <v>18</v>
      </c>
      <c r="J107" s="44">
        <f aca="true" t="shared" si="74" ref="J107:J112">I107*36%</f>
        <v>6.4799999999999995</v>
      </c>
      <c r="K107" s="44">
        <f aca="true" t="shared" si="75" ref="K107:K112">I107-J107</f>
        <v>11.52</v>
      </c>
      <c r="L107" s="44">
        <v>19</v>
      </c>
      <c r="M107" s="44">
        <f aca="true" t="shared" si="76" ref="M107:M112">L107*36%</f>
        <v>6.84</v>
      </c>
      <c r="N107" s="44">
        <f aca="true" t="shared" si="77" ref="N107:N112">L107-M107</f>
        <v>12.16</v>
      </c>
      <c r="O107" s="44">
        <v>19</v>
      </c>
      <c r="P107" s="44">
        <f aca="true" t="shared" si="78" ref="P107:P112">O107*36%</f>
        <v>6.84</v>
      </c>
      <c r="Q107" s="44">
        <f aca="true" t="shared" si="79" ref="Q107:Q112">O107-P107</f>
        <v>12.16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8.75">
      <c r="A108" s="17"/>
      <c r="B108" s="18" t="s">
        <v>27</v>
      </c>
      <c r="C108" s="43">
        <v>60</v>
      </c>
      <c r="D108" s="44">
        <f t="shared" si="70"/>
        <v>21.599999999999998</v>
      </c>
      <c r="E108" s="44">
        <f t="shared" si="71"/>
        <v>38.400000000000006</v>
      </c>
      <c r="F108" s="44">
        <v>15</v>
      </c>
      <c r="G108" s="44">
        <f t="shared" si="72"/>
        <v>5.3999999999999995</v>
      </c>
      <c r="H108" s="44">
        <f t="shared" si="73"/>
        <v>9.600000000000001</v>
      </c>
      <c r="I108" s="44">
        <v>15</v>
      </c>
      <c r="J108" s="44">
        <f t="shared" si="74"/>
        <v>5.3999999999999995</v>
      </c>
      <c r="K108" s="44">
        <f t="shared" si="75"/>
        <v>9.600000000000001</v>
      </c>
      <c r="L108" s="44">
        <v>15</v>
      </c>
      <c r="M108" s="44">
        <f t="shared" si="76"/>
        <v>5.3999999999999995</v>
      </c>
      <c r="N108" s="44">
        <f t="shared" si="77"/>
        <v>9.600000000000001</v>
      </c>
      <c r="O108" s="44">
        <v>15</v>
      </c>
      <c r="P108" s="44">
        <f t="shared" si="78"/>
        <v>5.3999999999999995</v>
      </c>
      <c r="Q108" s="44">
        <f t="shared" si="79"/>
        <v>9.600000000000001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8.75">
      <c r="A109" s="17"/>
      <c r="B109" s="18" t="s">
        <v>10</v>
      </c>
      <c r="C109" s="43">
        <v>455</v>
      </c>
      <c r="D109" s="44">
        <f t="shared" si="70"/>
        <v>163.79999999999998</v>
      </c>
      <c r="E109" s="44">
        <f t="shared" si="71"/>
        <v>291.20000000000005</v>
      </c>
      <c r="F109" s="44">
        <v>114</v>
      </c>
      <c r="G109" s="44">
        <f t="shared" si="72"/>
        <v>41.04</v>
      </c>
      <c r="H109" s="44">
        <f t="shared" si="73"/>
        <v>72.96000000000001</v>
      </c>
      <c r="I109" s="44">
        <v>114</v>
      </c>
      <c r="J109" s="44">
        <f t="shared" si="74"/>
        <v>41.04</v>
      </c>
      <c r="K109" s="44">
        <f t="shared" si="75"/>
        <v>72.96000000000001</v>
      </c>
      <c r="L109" s="44">
        <v>114</v>
      </c>
      <c r="M109" s="44">
        <f t="shared" si="76"/>
        <v>41.04</v>
      </c>
      <c r="N109" s="44">
        <f t="shared" si="77"/>
        <v>72.96000000000001</v>
      </c>
      <c r="O109" s="44">
        <v>113</v>
      </c>
      <c r="P109" s="44">
        <f t="shared" si="78"/>
        <v>40.68</v>
      </c>
      <c r="Q109" s="44">
        <f t="shared" si="79"/>
        <v>72.32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8.75">
      <c r="A110" s="17"/>
      <c r="B110" s="18" t="s">
        <v>29</v>
      </c>
      <c r="C110" s="43">
        <v>210</v>
      </c>
      <c r="D110" s="44">
        <f t="shared" si="70"/>
        <v>75.6</v>
      </c>
      <c r="E110" s="44">
        <f t="shared" si="71"/>
        <v>134.4</v>
      </c>
      <c r="F110" s="44">
        <v>52</v>
      </c>
      <c r="G110" s="44">
        <f t="shared" si="72"/>
        <v>18.72</v>
      </c>
      <c r="H110" s="44">
        <f t="shared" si="73"/>
        <v>33.28</v>
      </c>
      <c r="I110" s="44">
        <v>53</v>
      </c>
      <c r="J110" s="44">
        <f t="shared" si="74"/>
        <v>19.08</v>
      </c>
      <c r="K110" s="44">
        <f t="shared" si="75"/>
        <v>33.92</v>
      </c>
      <c r="L110" s="44">
        <v>52</v>
      </c>
      <c r="M110" s="44">
        <f t="shared" si="76"/>
        <v>18.72</v>
      </c>
      <c r="N110" s="44">
        <f t="shared" si="77"/>
        <v>33.28</v>
      </c>
      <c r="O110" s="44">
        <v>53</v>
      </c>
      <c r="P110" s="44">
        <f t="shared" si="78"/>
        <v>19.08</v>
      </c>
      <c r="Q110" s="44">
        <f t="shared" si="79"/>
        <v>33.92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8.75">
      <c r="A111" s="17"/>
      <c r="B111" s="18" t="s">
        <v>74</v>
      </c>
      <c r="C111" s="43">
        <v>63</v>
      </c>
      <c r="D111" s="44">
        <f t="shared" si="70"/>
        <v>22.68</v>
      </c>
      <c r="E111" s="44">
        <f t="shared" si="71"/>
        <v>40.32</v>
      </c>
      <c r="F111" s="44">
        <v>15</v>
      </c>
      <c r="G111" s="44">
        <f t="shared" si="72"/>
        <v>5.3999999999999995</v>
      </c>
      <c r="H111" s="44">
        <f t="shared" si="73"/>
        <v>9.600000000000001</v>
      </c>
      <c r="I111" s="44">
        <v>16</v>
      </c>
      <c r="J111" s="44">
        <f t="shared" si="74"/>
        <v>5.76</v>
      </c>
      <c r="K111" s="44">
        <f t="shared" si="75"/>
        <v>10.24</v>
      </c>
      <c r="L111" s="44">
        <v>16</v>
      </c>
      <c r="M111" s="44">
        <f t="shared" si="76"/>
        <v>5.76</v>
      </c>
      <c r="N111" s="44">
        <f t="shared" si="77"/>
        <v>10.24</v>
      </c>
      <c r="O111" s="44">
        <v>16</v>
      </c>
      <c r="P111" s="44">
        <f t="shared" si="78"/>
        <v>5.76</v>
      </c>
      <c r="Q111" s="44">
        <f t="shared" si="79"/>
        <v>10.24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8.75">
      <c r="A112" s="17"/>
      <c r="B112" s="18" t="s">
        <v>72</v>
      </c>
      <c r="C112" s="43">
        <v>83</v>
      </c>
      <c r="D112" s="44">
        <f t="shared" si="70"/>
        <v>29.88</v>
      </c>
      <c r="E112" s="44">
        <f t="shared" si="71"/>
        <v>53.120000000000005</v>
      </c>
      <c r="F112" s="44">
        <v>21</v>
      </c>
      <c r="G112" s="44">
        <f t="shared" si="72"/>
        <v>7.56</v>
      </c>
      <c r="H112" s="44">
        <f t="shared" si="73"/>
        <v>13.440000000000001</v>
      </c>
      <c r="I112" s="44">
        <v>20</v>
      </c>
      <c r="J112" s="44">
        <f t="shared" si="74"/>
        <v>7.199999999999999</v>
      </c>
      <c r="K112" s="44">
        <f t="shared" si="75"/>
        <v>12.8</v>
      </c>
      <c r="L112" s="44">
        <v>21</v>
      </c>
      <c r="M112" s="44">
        <f t="shared" si="76"/>
        <v>7.56</v>
      </c>
      <c r="N112" s="44">
        <f t="shared" si="77"/>
        <v>13.440000000000001</v>
      </c>
      <c r="O112" s="44">
        <v>21</v>
      </c>
      <c r="P112" s="44">
        <f t="shared" si="78"/>
        <v>7.56</v>
      </c>
      <c r="Q112" s="44">
        <f t="shared" si="79"/>
        <v>13.440000000000001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63.75" customHeight="1">
      <c r="A113" s="24">
        <v>21</v>
      </c>
      <c r="B113" s="26" t="s">
        <v>81</v>
      </c>
      <c r="C113" s="41">
        <f>C114</f>
        <v>95</v>
      </c>
      <c r="D113" s="41">
        <f aca="true" t="shared" si="80" ref="D113:Q113">D114</f>
        <v>34.199999999999996</v>
      </c>
      <c r="E113" s="41">
        <f t="shared" si="80"/>
        <v>60.800000000000004</v>
      </c>
      <c r="F113" s="41">
        <f t="shared" si="80"/>
        <v>23</v>
      </c>
      <c r="G113" s="41">
        <f t="shared" si="80"/>
        <v>8.28</v>
      </c>
      <c r="H113" s="41">
        <f t="shared" si="80"/>
        <v>14.72</v>
      </c>
      <c r="I113" s="41">
        <f t="shared" si="80"/>
        <v>24</v>
      </c>
      <c r="J113" s="41">
        <f t="shared" si="80"/>
        <v>8.64</v>
      </c>
      <c r="K113" s="41">
        <f t="shared" si="80"/>
        <v>15.36</v>
      </c>
      <c r="L113" s="41">
        <f t="shared" si="80"/>
        <v>24</v>
      </c>
      <c r="M113" s="41">
        <f t="shared" si="80"/>
        <v>8.64</v>
      </c>
      <c r="N113" s="41">
        <f t="shared" si="80"/>
        <v>15.36</v>
      </c>
      <c r="O113" s="41">
        <f t="shared" si="80"/>
        <v>24</v>
      </c>
      <c r="P113" s="41">
        <f t="shared" si="80"/>
        <v>8.64</v>
      </c>
      <c r="Q113" s="41">
        <f t="shared" si="80"/>
        <v>15.36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37.5">
      <c r="A114" s="17"/>
      <c r="B114" s="19" t="s">
        <v>75</v>
      </c>
      <c r="C114" s="43">
        <v>95</v>
      </c>
      <c r="D114" s="44">
        <f>C114*36%</f>
        <v>34.199999999999996</v>
      </c>
      <c r="E114" s="44">
        <f>C114-D114</f>
        <v>60.800000000000004</v>
      </c>
      <c r="F114" s="44">
        <v>23</v>
      </c>
      <c r="G114" s="44">
        <f>F114*36%</f>
        <v>8.28</v>
      </c>
      <c r="H114" s="44">
        <f>F114-G114</f>
        <v>14.72</v>
      </c>
      <c r="I114" s="44">
        <v>24</v>
      </c>
      <c r="J114" s="44">
        <f>I114*36%</f>
        <v>8.64</v>
      </c>
      <c r="K114" s="44">
        <f>I114-J114</f>
        <v>15.36</v>
      </c>
      <c r="L114" s="44">
        <v>24</v>
      </c>
      <c r="M114" s="44">
        <f>L114*36%</f>
        <v>8.64</v>
      </c>
      <c r="N114" s="44">
        <f>L114-M114</f>
        <v>15.36</v>
      </c>
      <c r="O114" s="44">
        <v>24</v>
      </c>
      <c r="P114" s="44">
        <f>O114*36%</f>
        <v>8.64</v>
      </c>
      <c r="Q114" s="44">
        <f>O114-P114</f>
        <v>15.36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60" customHeight="1">
      <c r="A115" s="24">
        <v>22</v>
      </c>
      <c r="B115" s="26" t="s">
        <v>46</v>
      </c>
      <c r="C115" s="41">
        <f>SUM(C116:C119)</f>
        <v>653</v>
      </c>
      <c r="D115" s="41">
        <f aca="true" t="shared" si="81" ref="D115:Q115">SUM(D116:D119)</f>
        <v>235.07999999999998</v>
      </c>
      <c r="E115" s="41">
        <f t="shared" si="81"/>
        <v>417.92</v>
      </c>
      <c r="F115" s="41">
        <f t="shared" si="81"/>
        <v>164</v>
      </c>
      <c r="G115" s="41">
        <f t="shared" si="81"/>
        <v>59.03999999999999</v>
      </c>
      <c r="H115" s="41">
        <f t="shared" si="81"/>
        <v>104.96000000000001</v>
      </c>
      <c r="I115" s="41">
        <f t="shared" si="81"/>
        <v>163</v>
      </c>
      <c r="J115" s="41">
        <f t="shared" si="81"/>
        <v>58.67999999999999</v>
      </c>
      <c r="K115" s="41">
        <f t="shared" si="81"/>
        <v>104.32000000000001</v>
      </c>
      <c r="L115" s="41">
        <f t="shared" si="81"/>
        <v>163</v>
      </c>
      <c r="M115" s="41">
        <f t="shared" si="81"/>
        <v>58.67999999999999</v>
      </c>
      <c r="N115" s="41">
        <f t="shared" si="81"/>
        <v>104.32000000000001</v>
      </c>
      <c r="O115" s="41">
        <f t="shared" si="81"/>
        <v>163</v>
      </c>
      <c r="P115" s="41">
        <f t="shared" si="81"/>
        <v>58.67999999999999</v>
      </c>
      <c r="Q115" s="41">
        <f t="shared" si="81"/>
        <v>104.32000000000001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8.75">
      <c r="A116" s="17"/>
      <c r="B116" s="18" t="s">
        <v>73</v>
      </c>
      <c r="C116" s="43">
        <v>24</v>
      </c>
      <c r="D116" s="44">
        <f>C116*36%</f>
        <v>8.64</v>
      </c>
      <c r="E116" s="44">
        <f>C116-D116</f>
        <v>15.36</v>
      </c>
      <c r="F116" s="44">
        <v>6</v>
      </c>
      <c r="G116" s="44">
        <f>F116*36%</f>
        <v>2.16</v>
      </c>
      <c r="H116" s="44">
        <f>F116-G116</f>
        <v>3.84</v>
      </c>
      <c r="I116" s="44">
        <v>6</v>
      </c>
      <c r="J116" s="44">
        <f>I116*36%</f>
        <v>2.16</v>
      </c>
      <c r="K116" s="44">
        <f>I116-J116</f>
        <v>3.84</v>
      </c>
      <c r="L116" s="44">
        <v>6</v>
      </c>
      <c r="M116" s="44">
        <f>L116*36%</f>
        <v>2.16</v>
      </c>
      <c r="N116" s="44">
        <f>L116-M116</f>
        <v>3.84</v>
      </c>
      <c r="O116" s="44">
        <v>6</v>
      </c>
      <c r="P116" s="44">
        <f>O116*36%</f>
        <v>2.16</v>
      </c>
      <c r="Q116" s="44">
        <f>O116-P116</f>
        <v>3.84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8.75">
      <c r="A117" s="17"/>
      <c r="B117" s="18" t="s">
        <v>27</v>
      </c>
      <c r="C117" s="43">
        <v>150</v>
      </c>
      <c r="D117" s="44">
        <f>C117*36%</f>
        <v>54</v>
      </c>
      <c r="E117" s="44">
        <f>C117-D117</f>
        <v>96</v>
      </c>
      <c r="F117" s="44">
        <v>38</v>
      </c>
      <c r="G117" s="44">
        <f>F117*36%</f>
        <v>13.68</v>
      </c>
      <c r="H117" s="44">
        <f>F117-G117</f>
        <v>24.32</v>
      </c>
      <c r="I117" s="44">
        <v>37</v>
      </c>
      <c r="J117" s="44">
        <f>I117*36%</f>
        <v>13.32</v>
      </c>
      <c r="K117" s="44">
        <f>I117-J117</f>
        <v>23.68</v>
      </c>
      <c r="L117" s="44">
        <v>38</v>
      </c>
      <c r="M117" s="44">
        <f>L117*36%</f>
        <v>13.68</v>
      </c>
      <c r="N117" s="44">
        <f>L117-M117</f>
        <v>24.32</v>
      </c>
      <c r="O117" s="44">
        <v>37</v>
      </c>
      <c r="P117" s="44">
        <f>O117*36%</f>
        <v>13.32</v>
      </c>
      <c r="Q117" s="44">
        <f>O117-P117</f>
        <v>23.68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8.75">
      <c r="A118" s="17"/>
      <c r="B118" s="18" t="s">
        <v>10</v>
      </c>
      <c r="C118" s="43">
        <v>354</v>
      </c>
      <c r="D118" s="44">
        <f>C118*36%</f>
        <v>127.44</v>
      </c>
      <c r="E118" s="44">
        <f>C118-D118</f>
        <v>226.56</v>
      </c>
      <c r="F118" s="44">
        <v>88</v>
      </c>
      <c r="G118" s="44">
        <f>F118*36%</f>
        <v>31.68</v>
      </c>
      <c r="H118" s="44">
        <f>F118-G118</f>
        <v>56.32</v>
      </c>
      <c r="I118" s="44">
        <v>89</v>
      </c>
      <c r="J118" s="44">
        <f>I118*36%</f>
        <v>32.04</v>
      </c>
      <c r="K118" s="44">
        <f>I118-J118</f>
        <v>56.96</v>
      </c>
      <c r="L118" s="44">
        <v>88</v>
      </c>
      <c r="M118" s="44">
        <f>L118*36%</f>
        <v>31.68</v>
      </c>
      <c r="N118" s="44">
        <f>L118-M118</f>
        <v>56.32</v>
      </c>
      <c r="O118" s="44">
        <v>89</v>
      </c>
      <c r="P118" s="44">
        <f>O118*36%</f>
        <v>32.04</v>
      </c>
      <c r="Q118" s="44">
        <f>O118-P118</f>
        <v>56.96</v>
      </c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8.75">
      <c r="A119" s="17"/>
      <c r="B119" s="18" t="s">
        <v>29</v>
      </c>
      <c r="C119" s="43">
        <v>125</v>
      </c>
      <c r="D119" s="44">
        <f>C119*36%</f>
        <v>45</v>
      </c>
      <c r="E119" s="44">
        <f>C119-D119</f>
        <v>80</v>
      </c>
      <c r="F119" s="44">
        <v>32</v>
      </c>
      <c r="G119" s="44">
        <f>F119*36%</f>
        <v>11.52</v>
      </c>
      <c r="H119" s="44">
        <f>F119-G119</f>
        <v>20.48</v>
      </c>
      <c r="I119" s="44">
        <v>31</v>
      </c>
      <c r="J119" s="44">
        <f>I119*36%</f>
        <v>11.16</v>
      </c>
      <c r="K119" s="44">
        <f>I119-J119</f>
        <v>19.84</v>
      </c>
      <c r="L119" s="44">
        <v>31</v>
      </c>
      <c r="M119" s="44">
        <f>L119*36%</f>
        <v>11.16</v>
      </c>
      <c r="N119" s="44">
        <f>L119-M119</f>
        <v>19.84</v>
      </c>
      <c r="O119" s="44">
        <v>31</v>
      </c>
      <c r="P119" s="44">
        <f>O119*36%</f>
        <v>11.16</v>
      </c>
      <c r="Q119" s="44">
        <f>O119-P119</f>
        <v>19.84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56.25">
      <c r="A120" s="24">
        <v>23</v>
      </c>
      <c r="B120" s="26" t="s">
        <v>102</v>
      </c>
      <c r="C120" s="41">
        <f>SUM(C121:C122)</f>
        <v>480</v>
      </c>
      <c r="D120" s="41">
        <f aca="true" t="shared" si="82" ref="D120:Q120">SUM(D121:D122)</f>
        <v>172.79999999999998</v>
      </c>
      <c r="E120" s="41">
        <f t="shared" si="82"/>
        <v>307.2</v>
      </c>
      <c r="F120" s="41">
        <f t="shared" si="82"/>
        <v>120</v>
      </c>
      <c r="G120" s="41">
        <f t="shared" si="82"/>
        <v>43.2</v>
      </c>
      <c r="H120" s="41">
        <f t="shared" si="82"/>
        <v>76.8</v>
      </c>
      <c r="I120" s="41">
        <f t="shared" si="82"/>
        <v>120</v>
      </c>
      <c r="J120" s="41">
        <f t="shared" si="82"/>
        <v>43.2</v>
      </c>
      <c r="K120" s="41">
        <f t="shared" si="82"/>
        <v>76.8</v>
      </c>
      <c r="L120" s="41">
        <f t="shared" si="82"/>
        <v>120</v>
      </c>
      <c r="M120" s="41">
        <f t="shared" si="82"/>
        <v>43.2</v>
      </c>
      <c r="N120" s="41">
        <f t="shared" si="82"/>
        <v>76.8</v>
      </c>
      <c r="O120" s="41">
        <f t="shared" si="82"/>
        <v>120</v>
      </c>
      <c r="P120" s="41">
        <f t="shared" si="82"/>
        <v>43.2</v>
      </c>
      <c r="Q120" s="41">
        <f t="shared" si="82"/>
        <v>76.8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8.75">
      <c r="A121" s="17"/>
      <c r="B121" s="18" t="s">
        <v>27</v>
      </c>
      <c r="C121" s="43">
        <v>93</v>
      </c>
      <c r="D121" s="44">
        <f>C121*36%</f>
        <v>33.48</v>
      </c>
      <c r="E121" s="44">
        <f>C121-D121</f>
        <v>59.52</v>
      </c>
      <c r="F121" s="44">
        <v>24</v>
      </c>
      <c r="G121" s="44">
        <f>F121*36%</f>
        <v>8.64</v>
      </c>
      <c r="H121" s="44">
        <f>F121-G121</f>
        <v>15.36</v>
      </c>
      <c r="I121" s="44">
        <v>23</v>
      </c>
      <c r="J121" s="44">
        <f>I121*36%</f>
        <v>8.28</v>
      </c>
      <c r="K121" s="44">
        <f>I121-J121</f>
        <v>14.72</v>
      </c>
      <c r="L121" s="44">
        <v>23</v>
      </c>
      <c r="M121" s="44">
        <f>L121*36%</f>
        <v>8.28</v>
      </c>
      <c r="N121" s="44">
        <f>L121-M121</f>
        <v>14.72</v>
      </c>
      <c r="O121" s="44">
        <v>23</v>
      </c>
      <c r="P121" s="44">
        <f>O121*36%</f>
        <v>8.28</v>
      </c>
      <c r="Q121" s="44">
        <f>O121-P121</f>
        <v>14.72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8.75">
      <c r="A122" s="17"/>
      <c r="B122" s="18" t="s">
        <v>10</v>
      </c>
      <c r="C122" s="43">
        <v>387</v>
      </c>
      <c r="D122" s="44">
        <f>C122*36%</f>
        <v>139.32</v>
      </c>
      <c r="E122" s="44">
        <f>C122-D122</f>
        <v>247.68</v>
      </c>
      <c r="F122" s="44">
        <v>96</v>
      </c>
      <c r="G122" s="44">
        <f>F122*36%</f>
        <v>34.56</v>
      </c>
      <c r="H122" s="44">
        <f>F122-G122</f>
        <v>61.44</v>
      </c>
      <c r="I122" s="44">
        <v>97</v>
      </c>
      <c r="J122" s="44">
        <f>I122*36%</f>
        <v>34.92</v>
      </c>
      <c r="K122" s="44">
        <f>I122-J122</f>
        <v>62.08</v>
      </c>
      <c r="L122" s="44">
        <v>97</v>
      </c>
      <c r="M122" s="44">
        <f>L122*36%</f>
        <v>34.92</v>
      </c>
      <c r="N122" s="44">
        <f>L122-M122</f>
        <v>62.08</v>
      </c>
      <c r="O122" s="44">
        <v>97</v>
      </c>
      <c r="P122" s="44">
        <f>O122*36%</f>
        <v>34.92</v>
      </c>
      <c r="Q122" s="44">
        <f>O122-P122</f>
        <v>62.08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62.25" customHeight="1">
      <c r="A123" s="24">
        <v>24</v>
      </c>
      <c r="B123" s="26" t="s">
        <v>93</v>
      </c>
      <c r="C123" s="41">
        <f>SUM(C124:C128)</f>
        <v>932</v>
      </c>
      <c r="D123" s="41">
        <f aca="true" t="shared" si="83" ref="D123:Q123">SUM(D124:D128)</f>
        <v>335.52</v>
      </c>
      <c r="E123" s="41">
        <f t="shared" si="83"/>
        <v>596.48</v>
      </c>
      <c r="F123" s="41">
        <f t="shared" si="83"/>
        <v>234</v>
      </c>
      <c r="G123" s="41">
        <f t="shared" si="83"/>
        <v>84.24</v>
      </c>
      <c r="H123" s="41">
        <f t="shared" si="83"/>
        <v>149.76</v>
      </c>
      <c r="I123" s="41">
        <f t="shared" si="83"/>
        <v>232</v>
      </c>
      <c r="J123" s="41">
        <f t="shared" si="83"/>
        <v>83.52</v>
      </c>
      <c r="K123" s="41">
        <f t="shared" si="83"/>
        <v>148.48000000000002</v>
      </c>
      <c r="L123" s="41">
        <f t="shared" si="83"/>
        <v>234</v>
      </c>
      <c r="M123" s="41">
        <f t="shared" si="83"/>
        <v>84.24</v>
      </c>
      <c r="N123" s="41">
        <f t="shared" si="83"/>
        <v>149.76</v>
      </c>
      <c r="O123" s="41">
        <f t="shared" si="83"/>
        <v>232</v>
      </c>
      <c r="P123" s="41">
        <f t="shared" si="83"/>
        <v>83.52</v>
      </c>
      <c r="Q123" s="41">
        <f t="shared" si="83"/>
        <v>148.48000000000002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8.75">
      <c r="A124" s="17"/>
      <c r="B124" s="18" t="s">
        <v>16</v>
      </c>
      <c r="C124" s="43">
        <v>135</v>
      </c>
      <c r="D124" s="44">
        <f>C124*36%</f>
        <v>48.6</v>
      </c>
      <c r="E124" s="44">
        <f>C124-D124</f>
        <v>86.4</v>
      </c>
      <c r="F124" s="44">
        <v>34</v>
      </c>
      <c r="G124" s="44">
        <f>F124*36%</f>
        <v>12.24</v>
      </c>
      <c r="H124" s="44">
        <f>F124-G124</f>
        <v>21.759999999999998</v>
      </c>
      <c r="I124" s="44">
        <v>34</v>
      </c>
      <c r="J124" s="44">
        <f>I124*36%</f>
        <v>12.24</v>
      </c>
      <c r="K124" s="44">
        <f>I124-J124</f>
        <v>21.759999999999998</v>
      </c>
      <c r="L124" s="44">
        <v>34</v>
      </c>
      <c r="M124" s="44">
        <f>L124*36%</f>
        <v>12.24</v>
      </c>
      <c r="N124" s="44">
        <f>L124-M124</f>
        <v>21.759999999999998</v>
      </c>
      <c r="O124" s="44">
        <v>33</v>
      </c>
      <c r="P124" s="44">
        <f>O124*36%</f>
        <v>11.879999999999999</v>
      </c>
      <c r="Q124" s="44">
        <f>O124-P124</f>
        <v>21.12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8.75">
      <c r="A125" s="17"/>
      <c r="B125" s="18" t="s">
        <v>27</v>
      </c>
      <c r="C125" s="43">
        <v>251</v>
      </c>
      <c r="D125" s="44">
        <f>C125*36%</f>
        <v>90.36</v>
      </c>
      <c r="E125" s="44">
        <f>C125-D125</f>
        <v>160.64</v>
      </c>
      <c r="F125" s="44">
        <v>62</v>
      </c>
      <c r="G125" s="44">
        <f>F125*36%</f>
        <v>22.32</v>
      </c>
      <c r="H125" s="44">
        <f>F125-G125</f>
        <v>39.68</v>
      </c>
      <c r="I125" s="44">
        <v>63</v>
      </c>
      <c r="J125" s="44">
        <f>I125*36%</f>
        <v>22.68</v>
      </c>
      <c r="K125" s="44">
        <f>I125-J125</f>
        <v>40.32</v>
      </c>
      <c r="L125" s="44">
        <v>63</v>
      </c>
      <c r="M125" s="44">
        <f>L125*36%</f>
        <v>22.68</v>
      </c>
      <c r="N125" s="44">
        <f>L125-M125</f>
        <v>40.32</v>
      </c>
      <c r="O125" s="44">
        <v>63</v>
      </c>
      <c r="P125" s="44">
        <f>O125*36%</f>
        <v>22.68</v>
      </c>
      <c r="Q125" s="44">
        <f>O125-P125</f>
        <v>40.32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8.75">
      <c r="A126" s="17"/>
      <c r="B126" s="18" t="s">
        <v>10</v>
      </c>
      <c r="C126" s="43">
        <v>343</v>
      </c>
      <c r="D126" s="44">
        <f>C126*36%</f>
        <v>123.47999999999999</v>
      </c>
      <c r="E126" s="44">
        <f>C126-D126</f>
        <v>219.52</v>
      </c>
      <c r="F126" s="44">
        <v>86</v>
      </c>
      <c r="G126" s="44">
        <f>F126*36%</f>
        <v>30.959999999999997</v>
      </c>
      <c r="H126" s="44">
        <f>F126-G126</f>
        <v>55.040000000000006</v>
      </c>
      <c r="I126" s="44">
        <v>85</v>
      </c>
      <c r="J126" s="44">
        <f>I126*36%</f>
        <v>30.599999999999998</v>
      </c>
      <c r="K126" s="44">
        <f>I126-J126</f>
        <v>54.400000000000006</v>
      </c>
      <c r="L126" s="44">
        <v>86</v>
      </c>
      <c r="M126" s="44">
        <f>L126*36%</f>
        <v>30.959999999999997</v>
      </c>
      <c r="N126" s="44">
        <f>L126-M126</f>
        <v>55.040000000000006</v>
      </c>
      <c r="O126" s="44">
        <v>86</v>
      </c>
      <c r="P126" s="44">
        <f>O126*36%</f>
        <v>30.959999999999997</v>
      </c>
      <c r="Q126" s="44">
        <f>O126-P126</f>
        <v>55.040000000000006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8.75">
      <c r="A127" s="17"/>
      <c r="B127" s="18" t="s">
        <v>74</v>
      </c>
      <c r="C127" s="43">
        <v>185</v>
      </c>
      <c r="D127" s="44">
        <f>C127*36%</f>
        <v>66.6</v>
      </c>
      <c r="E127" s="44">
        <f>C127-D127</f>
        <v>118.4</v>
      </c>
      <c r="F127" s="44">
        <v>47</v>
      </c>
      <c r="G127" s="44">
        <f>F127*36%</f>
        <v>16.919999999999998</v>
      </c>
      <c r="H127" s="44">
        <f>F127-G127</f>
        <v>30.080000000000002</v>
      </c>
      <c r="I127" s="44">
        <v>46</v>
      </c>
      <c r="J127" s="44">
        <f>I127*36%</f>
        <v>16.56</v>
      </c>
      <c r="K127" s="44">
        <f>I127-J127</f>
        <v>29.44</v>
      </c>
      <c r="L127" s="44">
        <v>46</v>
      </c>
      <c r="M127" s="44">
        <f>L127*36%</f>
        <v>16.56</v>
      </c>
      <c r="N127" s="44">
        <f>L127-M127</f>
        <v>29.44</v>
      </c>
      <c r="O127" s="44">
        <v>46</v>
      </c>
      <c r="P127" s="44">
        <f>O127*36%</f>
        <v>16.56</v>
      </c>
      <c r="Q127" s="44">
        <f>O127-P127</f>
        <v>29.44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8.75">
      <c r="A128" s="17"/>
      <c r="B128" s="18" t="s">
        <v>72</v>
      </c>
      <c r="C128" s="43">
        <v>18</v>
      </c>
      <c r="D128" s="44">
        <f>C128*36%</f>
        <v>6.4799999999999995</v>
      </c>
      <c r="E128" s="44">
        <f>C128-D128</f>
        <v>11.52</v>
      </c>
      <c r="F128" s="44">
        <v>5</v>
      </c>
      <c r="G128" s="44">
        <f>F128*36%</f>
        <v>1.7999999999999998</v>
      </c>
      <c r="H128" s="44">
        <f>F128-G128</f>
        <v>3.2</v>
      </c>
      <c r="I128" s="44">
        <v>4</v>
      </c>
      <c r="J128" s="44">
        <f>I128*36%</f>
        <v>1.44</v>
      </c>
      <c r="K128" s="44">
        <f>I128-J128</f>
        <v>2.56</v>
      </c>
      <c r="L128" s="44">
        <v>5</v>
      </c>
      <c r="M128" s="44">
        <f>L128*36%</f>
        <v>1.7999999999999998</v>
      </c>
      <c r="N128" s="44">
        <f>L128-M128</f>
        <v>3.2</v>
      </c>
      <c r="O128" s="44">
        <v>4</v>
      </c>
      <c r="P128" s="44">
        <f>O128*36%</f>
        <v>1.44</v>
      </c>
      <c r="Q128" s="44">
        <f>O128-P128</f>
        <v>2.56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63" customHeight="1">
      <c r="A129" s="24">
        <v>25</v>
      </c>
      <c r="B129" s="26" t="s">
        <v>90</v>
      </c>
      <c r="C129" s="41">
        <f>C130</f>
        <v>40</v>
      </c>
      <c r="D129" s="41">
        <f aca="true" t="shared" si="84" ref="D129:Q129">D130</f>
        <v>14.399999999999999</v>
      </c>
      <c r="E129" s="41">
        <f t="shared" si="84"/>
        <v>25.6</v>
      </c>
      <c r="F129" s="41">
        <f t="shared" si="84"/>
        <v>10</v>
      </c>
      <c r="G129" s="41">
        <f t="shared" si="84"/>
        <v>3.5999999999999996</v>
      </c>
      <c r="H129" s="41">
        <f t="shared" si="84"/>
        <v>6.4</v>
      </c>
      <c r="I129" s="41">
        <f t="shared" si="84"/>
        <v>10</v>
      </c>
      <c r="J129" s="41">
        <f t="shared" si="84"/>
        <v>3.5999999999999996</v>
      </c>
      <c r="K129" s="41">
        <f t="shared" si="84"/>
        <v>6.4</v>
      </c>
      <c r="L129" s="41">
        <f t="shared" si="84"/>
        <v>10</v>
      </c>
      <c r="M129" s="41">
        <f t="shared" si="84"/>
        <v>3.5999999999999996</v>
      </c>
      <c r="N129" s="41">
        <f t="shared" si="84"/>
        <v>6.4</v>
      </c>
      <c r="O129" s="41">
        <f t="shared" si="84"/>
        <v>10</v>
      </c>
      <c r="P129" s="41">
        <f t="shared" si="84"/>
        <v>3.5999999999999996</v>
      </c>
      <c r="Q129" s="41">
        <f t="shared" si="84"/>
        <v>6.4</v>
      </c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37.5">
      <c r="A130" s="17"/>
      <c r="B130" s="19" t="s">
        <v>75</v>
      </c>
      <c r="C130" s="43">
        <v>40</v>
      </c>
      <c r="D130" s="44">
        <f>C130*36%</f>
        <v>14.399999999999999</v>
      </c>
      <c r="E130" s="44">
        <f>C130-D130</f>
        <v>25.6</v>
      </c>
      <c r="F130" s="44">
        <v>10</v>
      </c>
      <c r="G130" s="44">
        <f>F130*36%</f>
        <v>3.5999999999999996</v>
      </c>
      <c r="H130" s="44">
        <f>F130-G130</f>
        <v>6.4</v>
      </c>
      <c r="I130" s="44">
        <v>10</v>
      </c>
      <c r="J130" s="44">
        <f>I130*36%</f>
        <v>3.5999999999999996</v>
      </c>
      <c r="K130" s="44">
        <f>I130-J130</f>
        <v>6.4</v>
      </c>
      <c r="L130" s="44">
        <v>10</v>
      </c>
      <c r="M130" s="44">
        <f>L130*36%</f>
        <v>3.5999999999999996</v>
      </c>
      <c r="N130" s="44">
        <f>L130-M130</f>
        <v>6.4</v>
      </c>
      <c r="O130" s="44">
        <v>10</v>
      </c>
      <c r="P130" s="44">
        <f>O130*36%</f>
        <v>3.5999999999999996</v>
      </c>
      <c r="Q130" s="44">
        <f>O130-P130</f>
        <v>6.4</v>
      </c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27" customHeight="1">
      <c r="A131" s="17"/>
      <c r="B131" s="75"/>
      <c r="C131" s="43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s="74" customFormat="1" ht="24.75" customHeight="1">
      <c r="A132" s="71">
        <v>1</v>
      </c>
      <c r="B132" s="67">
        <v>2</v>
      </c>
      <c r="C132" s="72">
        <v>3</v>
      </c>
      <c r="D132" s="72">
        <v>4</v>
      </c>
      <c r="E132" s="72">
        <v>5</v>
      </c>
      <c r="F132" s="68">
        <v>6</v>
      </c>
      <c r="G132" s="72">
        <v>7</v>
      </c>
      <c r="H132" s="72">
        <v>8</v>
      </c>
      <c r="I132" s="68">
        <v>9</v>
      </c>
      <c r="J132" s="72">
        <v>10</v>
      </c>
      <c r="K132" s="72">
        <v>11</v>
      </c>
      <c r="L132" s="68">
        <v>12</v>
      </c>
      <c r="M132" s="72">
        <v>13</v>
      </c>
      <c r="N132" s="72">
        <v>14</v>
      </c>
      <c r="O132" s="68">
        <v>15</v>
      </c>
      <c r="P132" s="72">
        <v>16</v>
      </c>
      <c r="Q132" s="72">
        <v>17</v>
      </c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</row>
    <row r="133" spans="1:29" ht="56.25">
      <c r="A133" s="24">
        <v>26</v>
      </c>
      <c r="B133" s="26" t="s">
        <v>91</v>
      </c>
      <c r="C133" s="41">
        <f>C134</f>
        <v>124</v>
      </c>
      <c r="D133" s="41">
        <f aca="true" t="shared" si="85" ref="D133:Q133">D134</f>
        <v>44.64</v>
      </c>
      <c r="E133" s="41">
        <f t="shared" si="85"/>
        <v>79.36</v>
      </c>
      <c r="F133" s="41">
        <f t="shared" si="85"/>
        <v>31</v>
      </c>
      <c r="G133" s="41">
        <f t="shared" si="85"/>
        <v>11.16</v>
      </c>
      <c r="H133" s="41">
        <f t="shared" si="85"/>
        <v>19.84</v>
      </c>
      <c r="I133" s="41">
        <f t="shared" si="85"/>
        <v>31</v>
      </c>
      <c r="J133" s="41">
        <f t="shared" si="85"/>
        <v>11.16</v>
      </c>
      <c r="K133" s="41">
        <f t="shared" si="85"/>
        <v>19.84</v>
      </c>
      <c r="L133" s="41">
        <f t="shared" si="85"/>
        <v>31</v>
      </c>
      <c r="M133" s="41">
        <f t="shared" si="85"/>
        <v>11.16</v>
      </c>
      <c r="N133" s="41">
        <f t="shared" si="85"/>
        <v>19.84</v>
      </c>
      <c r="O133" s="41">
        <f t="shared" si="85"/>
        <v>31</v>
      </c>
      <c r="P133" s="41">
        <f t="shared" si="85"/>
        <v>11.16</v>
      </c>
      <c r="Q133" s="41">
        <f t="shared" si="85"/>
        <v>19.84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37.5">
      <c r="A134" s="17"/>
      <c r="B134" s="19" t="s">
        <v>75</v>
      </c>
      <c r="C134" s="43">
        <v>124</v>
      </c>
      <c r="D134" s="44">
        <f>C134*36%</f>
        <v>44.64</v>
      </c>
      <c r="E134" s="44">
        <f>C134-D134</f>
        <v>79.36</v>
      </c>
      <c r="F134" s="44">
        <v>31</v>
      </c>
      <c r="G134" s="44">
        <f>F134*36%</f>
        <v>11.16</v>
      </c>
      <c r="H134" s="44">
        <f>F134-G134</f>
        <v>19.84</v>
      </c>
      <c r="I134" s="44">
        <v>31</v>
      </c>
      <c r="J134" s="44">
        <f>I134*36%</f>
        <v>11.16</v>
      </c>
      <c r="K134" s="44">
        <f>I134-J134</f>
        <v>19.84</v>
      </c>
      <c r="L134" s="44">
        <v>31</v>
      </c>
      <c r="M134" s="44">
        <f>L134*36%</f>
        <v>11.16</v>
      </c>
      <c r="N134" s="44">
        <f>L134-M134</f>
        <v>19.84</v>
      </c>
      <c r="O134" s="44">
        <v>31</v>
      </c>
      <c r="P134" s="44">
        <f>O134*36%</f>
        <v>11.16</v>
      </c>
      <c r="Q134" s="44">
        <f>O134-P134</f>
        <v>19.84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56.25">
      <c r="A135" s="24">
        <v>27</v>
      </c>
      <c r="B135" s="26" t="s">
        <v>88</v>
      </c>
      <c r="C135" s="41">
        <f>C136</f>
        <v>112</v>
      </c>
      <c r="D135" s="41">
        <f aca="true" t="shared" si="86" ref="D135:Q135">D136</f>
        <v>40.32</v>
      </c>
      <c r="E135" s="41">
        <f t="shared" si="86"/>
        <v>71.68</v>
      </c>
      <c r="F135" s="41">
        <f t="shared" si="86"/>
        <v>28</v>
      </c>
      <c r="G135" s="41">
        <f t="shared" si="86"/>
        <v>10.08</v>
      </c>
      <c r="H135" s="41">
        <f t="shared" si="86"/>
        <v>17.92</v>
      </c>
      <c r="I135" s="41">
        <f t="shared" si="86"/>
        <v>28</v>
      </c>
      <c r="J135" s="41">
        <f t="shared" si="86"/>
        <v>10.08</v>
      </c>
      <c r="K135" s="41">
        <f t="shared" si="86"/>
        <v>17.92</v>
      </c>
      <c r="L135" s="41">
        <f t="shared" si="86"/>
        <v>28</v>
      </c>
      <c r="M135" s="41">
        <f t="shared" si="86"/>
        <v>10.08</v>
      </c>
      <c r="N135" s="41">
        <f t="shared" si="86"/>
        <v>17.92</v>
      </c>
      <c r="O135" s="41">
        <f t="shared" si="86"/>
        <v>28</v>
      </c>
      <c r="P135" s="41">
        <f t="shared" si="86"/>
        <v>10.08</v>
      </c>
      <c r="Q135" s="41">
        <f t="shared" si="86"/>
        <v>17.92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37.5">
      <c r="A136" s="17"/>
      <c r="B136" s="19" t="s">
        <v>75</v>
      </c>
      <c r="C136" s="43">
        <v>112</v>
      </c>
      <c r="D136" s="44">
        <f>C136*36%</f>
        <v>40.32</v>
      </c>
      <c r="E136" s="44">
        <f>C136-D136</f>
        <v>71.68</v>
      </c>
      <c r="F136" s="44">
        <v>28</v>
      </c>
      <c r="G136" s="44">
        <f>F136*36%</f>
        <v>10.08</v>
      </c>
      <c r="H136" s="44">
        <f>F136-G136</f>
        <v>17.92</v>
      </c>
      <c r="I136" s="44">
        <v>28</v>
      </c>
      <c r="J136" s="44">
        <f>I136*36%</f>
        <v>10.08</v>
      </c>
      <c r="K136" s="44">
        <f>I136-J136</f>
        <v>17.92</v>
      </c>
      <c r="L136" s="44">
        <v>28</v>
      </c>
      <c r="M136" s="44">
        <f>L136*36%</f>
        <v>10.08</v>
      </c>
      <c r="N136" s="44">
        <f>L136-M136</f>
        <v>17.92</v>
      </c>
      <c r="O136" s="44">
        <v>28</v>
      </c>
      <c r="P136" s="44">
        <f>O136*36%</f>
        <v>10.08</v>
      </c>
      <c r="Q136" s="44">
        <f>O136-P136</f>
        <v>17.92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56.25">
      <c r="A137" s="24">
        <v>28</v>
      </c>
      <c r="B137" s="26" t="s">
        <v>239</v>
      </c>
      <c r="C137" s="41">
        <f>SUM(C138:C144)</f>
        <v>395</v>
      </c>
      <c r="D137" s="41">
        <f aca="true" t="shared" si="87" ref="D137:Q137">SUM(D138:D144)</f>
        <v>142.2</v>
      </c>
      <c r="E137" s="41">
        <f t="shared" si="87"/>
        <v>252.8</v>
      </c>
      <c r="F137" s="41">
        <f t="shared" si="87"/>
        <v>100</v>
      </c>
      <c r="G137" s="41">
        <f t="shared" si="87"/>
        <v>35.99999999999999</v>
      </c>
      <c r="H137" s="41">
        <f t="shared" si="87"/>
        <v>64</v>
      </c>
      <c r="I137" s="41">
        <f t="shared" si="87"/>
        <v>98</v>
      </c>
      <c r="J137" s="41">
        <f t="shared" si="87"/>
        <v>35.28</v>
      </c>
      <c r="K137" s="41">
        <f t="shared" si="87"/>
        <v>62.72</v>
      </c>
      <c r="L137" s="41">
        <f t="shared" si="87"/>
        <v>98</v>
      </c>
      <c r="M137" s="41">
        <f t="shared" si="87"/>
        <v>35.279999999999994</v>
      </c>
      <c r="N137" s="41">
        <f t="shared" si="87"/>
        <v>62.720000000000006</v>
      </c>
      <c r="O137" s="41">
        <f t="shared" si="87"/>
        <v>99</v>
      </c>
      <c r="P137" s="41">
        <f t="shared" si="87"/>
        <v>35.64</v>
      </c>
      <c r="Q137" s="41">
        <f t="shared" si="87"/>
        <v>63.36</v>
      </c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8.75">
      <c r="A138" s="17"/>
      <c r="B138" s="18" t="s">
        <v>73</v>
      </c>
      <c r="C138" s="43">
        <v>13</v>
      </c>
      <c r="D138" s="44">
        <f>C138*36%</f>
        <v>4.68</v>
      </c>
      <c r="E138" s="44">
        <f>C138-D138</f>
        <v>8.32</v>
      </c>
      <c r="F138" s="44">
        <v>4</v>
      </c>
      <c r="G138" s="44">
        <f>F138*36%</f>
        <v>1.44</v>
      </c>
      <c r="H138" s="44">
        <f>F138-G138</f>
        <v>2.56</v>
      </c>
      <c r="I138" s="44">
        <v>3</v>
      </c>
      <c r="J138" s="44">
        <f>I138*36%</f>
        <v>1.08</v>
      </c>
      <c r="K138" s="44">
        <f>I138-J138</f>
        <v>1.92</v>
      </c>
      <c r="L138" s="44">
        <v>3</v>
      </c>
      <c r="M138" s="44">
        <f>L138*36%</f>
        <v>1.08</v>
      </c>
      <c r="N138" s="44">
        <f>L138-M138</f>
        <v>1.92</v>
      </c>
      <c r="O138" s="44">
        <v>3</v>
      </c>
      <c r="P138" s="44">
        <f>O138*36%</f>
        <v>1.08</v>
      </c>
      <c r="Q138" s="44">
        <f>O138-P138</f>
        <v>1.92</v>
      </c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8.75">
      <c r="A139" s="17"/>
      <c r="B139" s="18" t="s">
        <v>27</v>
      </c>
      <c r="C139" s="43">
        <v>26</v>
      </c>
      <c r="D139" s="44">
        <f aca="true" t="shared" si="88" ref="D139:D144">C139*36%</f>
        <v>9.36</v>
      </c>
      <c r="E139" s="44">
        <f aca="true" t="shared" si="89" ref="E139:E144">C139-D139</f>
        <v>16.64</v>
      </c>
      <c r="F139" s="44">
        <v>6</v>
      </c>
      <c r="G139" s="44">
        <f aca="true" t="shared" si="90" ref="G139:G144">F139*36%</f>
        <v>2.16</v>
      </c>
      <c r="H139" s="44">
        <f aca="true" t="shared" si="91" ref="H139:H144">F139-G139</f>
        <v>3.84</v>
      </c>
      <c r="I139" s="44">
        <v>7</v>
      </c>
      <c r="J139" s="44">
        <f aca="true" t="shared" si="92" ref="J139:J144">I139*36%</f>
        <v>2.52</v>
      </c>
      <c r="K139" s="44">
        <f aca="true" t="shared" si="93" ref="K139:K144">I139-J139</f>
        <v>4.48</v>
      </c>
      <c r="L139" s="44">
        <v>6</v>
      </c>
      <c r="M139" s="44">
        <f aca="true" t="shared" si="94" ref="M139:M144">L139*36%</f>
        <v>2.16</v>
      </c>
      <c r="N139" s="44">
        <f aca="true" t="shared" si="95" ref="N139:N144">L139-M139</f>
        <v>3.84</v>
      </c>
      <c r="O139" s="44">
        <v>7</v>
      </c>
      <c r="P139" s="44">
        <f aca="true" t="shared" si="96" ref="P139:P144">O139*36%</f>
        <v>2.52</v>
      </c>
      <c r="Q139" s="44">
        <f aca="true" t="shared" si="97" ref="Q139:Q144">O139-P139</f>
        <v>4.48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8.75">
      <c r="A140" s="17"/>
      <c r="B140" s="18" t="s">
        <v>10</v>
      </c>
      <c r="C140" s="43">
        <v>239</v>
      </c>
      <c r="D140" s="44">
        <f t="shared" si="88"/>
        <v>86.03999999999999</v>
      </c>
      <c r="E140" s="44">
        <f t="shared" si="89"/>
        <v>152.96</v>
      </c>
      <c r="F140" s="44">
        <v>60</v>
      </c>
      <c r="G140" s="44">
        <f t="shared" si="90"/>
        <v>21.599999999999998</v>
      </c>
      <c r="H140" s="44">
        <f t="shared" si="91"/>
        <v>38.400000000000006</v>
      </c>
      <c r="I140" s="44">
        <v>59</v>
      </c>
      <c r="J140" s="44">
        <f t="shared" si="92"/>
        <v>21.24</v>
      </c>
      <c r="K140" s="44">
        <f t="shared" si="93"/>
        <v>37.760000000000005</v>
      </c>
      <c r="L140" s="44">
        <v>60</v>
      </c>
      <c r="M140" s="44">
        <f t="shared" si="94"/>
        <v>21.599999999999998</v>
      </c>
      <c r="N140" s="44">
        <f t="shared" si="95"/>
        <v>38.400000000000006</v>
      </c>
      <c r="O140" s="44">
        <v>60</v>
      </c>
      <c r="P140" s="44">
        <f t="shared" si="96"/>
        <v>21.599999999999998</v>
      </c>
      <c r="Q140" s="44">
        <f t="shared" si="97"/>
        <v>38.400000000000006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8.75">
      <c r="A141" s="17"/>
      <c r="B141" s="18" t="s">
        <v>29</v>
      </c>
      <c r="C141" s="43">
        <v>88</v>
      </c>
      <c r="D141" s="44">
        <f t="shared" si="88"/>
        <v>31.68</v>
      </c>
      <c r="E141" s="44">
        <f t="shared" si="89"/>
        <v>56.32</v>
      </c>
      <c r="F141" s="44">
        <v>22</v>
      </c>
      <c r="G141" s="44">
        <f t="shared" si="90"/>
        <v>7.92</v>
      </c>
      <c r="H141" s="44">
        <f t="shared" si="91"/>
        <v>14.08</v>
      </c>
      <c r="I141" s="44">
        <v>22</v>
      </c>
      <c r="J141" s="44">
        <f t="shared" si="92"/>
        <v>7.92</v>
      </c>
      <c r="K141" s="44">
        <f t="shared" si="93"/>
        <v>14.08</v>
      </c>
      <c r="L141" s="44">
        <v>22</v>
      </c>
      <c r="M141" s="44">
        <f t="shared" si="94"/>
        <v>7.92</v>
      </c>
      <c r="N141" s="44">
        <f t="shared" si="95"/>
        <v>14.08</v>
      </c>
      <c r="O141" s="44">
        <v>22</v>
      </c>
      <c r="P141" s="44">
        <f t="shared" si="96"/>
        <v>7.92</v>
      </c>
      <c r="Q141" s="44">
        <f t="shared" si="97"/>
        <v>14.08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8.75">
      <c r="A142" s="17"/>
      <c r="B142" s="18" t="s">
        <v>74</v>
      </c>
      <c r="C142" s="43">
        <v>6</v>
      </c>
      <c r="D142" s="44">
        <f t="shared" si="88"/>
        <v>2.16</v>
      </c>
      <c r="E142" s="44">
        <f t="shared" si="89"/>
        <v>3.84</v>
      </c>
      <c r="F142" s="44">
        <v>2</v>
      </c>
      <c r="G142" s="44">
        <f t="shared" si="90"/>
        <v>0.72</v>
      </c>
      <c r="H142" s="44">
        <f t="shared" si="91"/>
        <v>1.28</v>
      </c>
      <c r="I142" s="44">
        <v>1</v>
      </c>
      <c r="J142" s="44">
        <f t="shared" si="92"/>
        <v>0.36</v>
      </c>
      <c r="K142" s="44">
        <f t="shared" si="93"/>
        <v>0.64</v>
      </c>
      <c r="L142" s="44">
        <v>2</v>
      </c>
      <c r="M142" s="44">
        <f t="shared" si="94"/>
        <v>0.72</v>
      </c>
      <c r="N142" s="44">
        <f t="shared" si="95"/>
        <v>1.28</v>
      </c>
      <c r="O142" s="44">
        <v>1</v>
      </c>
      <c r="P142" s="44">
        <f t="shared" si="96"/>
        <v>0.36</v>
      </c>
      <c r="Q142" s="44">
        <f t="shared" si="97"/>
        <v>0.64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8.75">
      <c r="A143" s="17"/>
      <c r="B143" s="18" t="s">
        <v>72</v>
      </c>
      <c r="C143" s="43">
        <v>22</v>
      </c>
      <c r="D143" s="44">
        <f t="shared" si="88"/>
        <v>7.92</v>
      </c>
      <c r="E143" s="44">
        <f t="shared" si="89"/>
        <v>14.08</v>
      </c>
      <c r="F143" s="44">
        <v>5</v>
      </c>
      <c r="G143" s="44">
        <f t="shared" si="90"/>
        <v>1.7999999999999998</v>
      </c>
      <c r="H143" s="44">
        <f t="shared" si="91"/>
        <v>3.2</v>
      </c>
      <c r="I143" s="44">
        <v>6</v>
      </c>
      <c r="J143" s="44">
        <f t="shared" si="92"/>
        <v>2.16</v>
      </c>
      <c r="K143" s="44">
        <f t="shared" si="93"/>
        <v>3.84</v>
      </c>
      <c r="L143" s="44">
        <v>5</v>
      </c>
      <c r="M143" s="44">
        <f t="shared" si="94"/>
        <v>1.7999999999999998</v>
      </c>
      <c r="N143" s="44">
        <f t="shared" si="95"/>
        <v>3.2</v>
      </c>
      <c r="O143" s="44">
        <v>6</v>
      </c>
      <c r="P143" s="44">
        <f t="shared" si="96"/>
        <v>2.16</v>
      </c>
      <c r="Q143" s="44">
        <f t="shared" si="97"/>
        <v>3.84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8.75">
      <c r="A144" s="17"/>
      <c r="B144" s="18" t="s">
        <v>26</v>
      </c>
      <c r="C144" s="43">
        <v>1</v>
      </c>
      <c r="D144" s="44">
        <f t="shared" si="88"/>
        <v>0.36</v>
      </c>
      <c r="E144" s="44">
        <f t="shared" si="89"/>
        <v>0.64</v>
      </c>
      <c r="F144" s="44">
        <v>1</v>
      </c>
      <c r="G144" s="44">
        <f t="shared" si="90"/>
        <v>0.36</v>
      </c>
      <c r="H144" s="44">
        <f t="shared" si="91"/>
        <v>0.64</v>
      </c>
      <c r="I144" s="44">
        <v>0</v>
      </c>
      <c r="J144" s="44">
        <f t="shared" si="92"/>
        <v>0</v>
      </c>
      <c r="K144" s="44">
        <f t="shared" si="93"/>
        <v>0</v>
      </c>
      <c r="L144" s="44">
        <v>0</v>
      </c>
      <c r="M144" s="44">
        <f t="shared" si="94"/>
        <v>0</v>
      </c>
      <c r="N144" s="44">
        <f t="shared" si="95"/>
        <v>0</v>
      </c>
      <c r="O144" s="44">
        <v>0</v>
      </c>
      <c r="P144" s="44">
        <f t="shared" si="96"/>
        <v>0</v>
      </c>
      <c r="Q144" s="44">
        <f t="shared" si="97"/>
        <v>0</v>
      </c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56.25">
      <c r="A145" s="24">
        <v>29</v>
      </c>
      <c r="B145" s="26" t="s">
        <v>50</v>
      </c>
      <c r="C145" s="41">
        <f>SUM(C146:C148)</f>
        <v>326</v>
      </c>
      <c r="D145" s="41">
        <f aca="true" t="shared" si="98" ref="D145:Q145">SUM(D146:D148)</f>
        <v>117.36</v>
      </c>
      <c r="E145" s="41">
        <f t="shared" si="98"/>
        <v>208.64</v>
      </c>
      <c r="F145" s="41">
        <f t="shared" si="98"/>
        <v>81</v>
      </c>
      <c r="G145" s="41">
        <f t="shared" si="98"/>
        <v>29.16</v>
      </c>
      <c r="H145" s="41">
        <f t="shared" si="98"/>
        <v>51.84</v>
      </c>
      <c r="I145" s="41">
        <f t="shared" si="98"/>
        <v>82</v>
      </c>
      <c r="J145" s="41">
        <f t="shared" si="98"/>
        <v>29.52</v>
      </c>
      <c r="K145" s="41">
        <f t="shared" si="98"/>
        <v>52.480000000000004</v>
      </c>
      <c r="L145" s="41">
        <f t="shared" si="98"/>
        <v>82</v>
      </c>
      <c r="M145" s="41">
        <f t="shared" si="98"/>
        <v>29.52</v>
      </c>
      <c r="N145" s="41">
        <f t="shared" si="98"/>
        <v>52.480000000000004</v>
      </c>
      <c r="O145" s="41">
        <f t="shared" si="98"/>
        <v>81</v>
      </c>
      <c r="P145" s="41">
        <f t="shared" si="98"/>
        <v>29.16</v>
      </c>
      <c r="Q145" s="41">
        <f t="shared" si="98"/>
        <v>51.84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8.75">
      <c r="A146" s="17"/>
      <c r="B146" s="18" t="s">
        <v>27</v>
      </c>
      <c r="C146" s="43">
        <v>53</v>
      </c>
      <c r="D146" s="44">
        <f>C146*36%</f>
        <v>19.08</v>
      </c>
      <c r="E146" s="44">
        <f>C146-D146</f>
        <v>33.92</v>
      </c>
      <c r="F146" s="44">
        <v>13</v>
      </c>
      <c r="G146" s="44">
        <f>F146*36%</f>
        <v>4.68</v>
      </c>
      <c r="H146" s="44">
        <f>F146-G146</f>
        <v>8.32</v>
      </c>
      <c r="I146" s="44">
        <v>14</v>
      </c>
      <c r="J146" s="44">
        <f>I146*36%</f>
        <v>5.04</v>
      </c>
      <c r="K146" s="44">
        <f>I146-J146</f>
        <v>8.96</v>
      </c>
      <c r="L146" s="44">
        <v>13</v>
      </c>
      <c r="M146" s="44">
        <f>L146*36%</f>
        <v>4.68</v>
      </c>
      <c r="N146" s="44">
        <f>L146-M146</f>
        <v>8.32</v>
      </c>
      <c r="O146" s="44">
        <v>13</v>
      </c>
      <c r="P146" s="44">
        <f>O146*36%</f>
        <v>4.68</v>
      </c>
      <c r="Q146" s="44">
        <f>O146-P146</f>
        <v>8.32</v>
      </c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8.75">
      <c r="A147" s="17"/>
      <c r="B147" s="18" t="s">
        <v>10</v>
      </c>
      <c r="C147" s="43">
        <v>193</v>
      </c>
      <c r="D147" s="44">
        <f>C147*36%</f>
        <v>69.48</v>
      </c>
      <c r="E147" s="44">
        <f>C147-D147</f>
        <v>123.52</v>
      </c>
      <c r="F147" s="44">
        <v>48</v>
      </c>
      <c r="G147" s="44">
        <f>F147*36%</f>
        <v>17.28</v>
      </c>
      <c r="H147" s="44">
        <f>F147-G147</f>
        <v>30.72</v>
      </c>
      <c r="I147" s="44">
        <v>48</v>
      </c>
      <c r="J147" s="44">
        <f>I147*36%</f>
        <v>17.28</v>
      </c>
      <c r="K147" s="44">
        <f>I147-J147</f>
        <v>30.72</v>
      </c>
      <c r="L147" s="44">
        <v>49</v>
      </c>
      <c r="M147" s="44">
        <f>L147*36%</f>
        <v>17.64</v>
      </c>
      <c r="N147" s="44">
        <f>L147-M147</f>
        <v>31.36</v>
      </c>
      <c r="O147" s="44">
        <v>48</v>
      </c>
      <c r="P147" s="44">
        <f>O147*36%</f>
        <v>17.28</v>
      </c>
      <c r="Q147" s="44">
        <f>O147-P147</f>
        <v>30.72</v>
      </c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8.75">
      <c r="A148" s="17"/>
      <c r="B148" s="18" t="s">
        <v>29</v>
      </c>
      <c r="C148" s="43">
        <v>80</v>
      </c>
      <c r="D148" s="44">
        <f>C148*36%</f>
        <v>28.799999999999997</v>
      </c>
      <c r="E148" s="44">
        <f>C148-D148</f>
        <v>51.2</v>
      </c>
      <c r="F148" s="44">
        <v>20</v>
      </c>
      <c r="G148" s="44">
        <f>F148*36%</f>
        <v>7.199999999999999</v>
      </c>
      <c r="H148" s="44">
        <f>F148-G148</f>
        <v>12.8</v>
      </c>
      <c r="I148" s="44">
        <v>20</v>
      </c>
      <c r="J148" s="44">
        <f>I148*36%</f>
        <v>7.199999999999999</v>
      </c>
      <c r="K148" s="44">
        <f>I148-J148</f>
        <v>12.8</v>
      </c>
      <c r="L148" s="44">
        <v>20</v>
      </c>
      <c r="M148" s="44">
        <f>L148*36%</f>
        <v>7.199999999999999</v>
      </c>
      <c r="N148" s="44">
        <f>L148-M148</f>
        <v>12.8</v>
      </c>
      <c r="O148" s="44">
        <v>20</v>
      </c>
      <c r="P148" s="44">
        <f>O148*36%</f>
        <v>7.199999999999999</v>
      </c>
      <c r="Q148" s="44">
        <f>O148-P148</f>
        <v>12.8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37.5">
      <c r="A149" s="24">
        <v>30</v>
      </c>
      <c r="B149" s="26" t="s">
        <v>51</v>
      </c>
      <c r="C149" s="41">
        <f>SUM(C150:C153)</f>
        <v>856</v>
      </c>
      <c r="D149" s="41">
        <f aca="true" t="shared" si="99" ref="D149:Q149">SUM(D150:D153)</f>
        <v>308.16</v>
      </c>
      <c r="E149" s="41">
        <f t="shared" si="99"/>
        <v>547.84</v>
      </c>
      <c r="F149" s="41">
        <f t="shared" si="99"/>
        <v>214</v>
      </c>
      <c r="G149" s="41">
        <f t="shared" si="99"/>
        <v>77.04</v>
      </c>
      <c r="H149" s="41">
        <f t="shared" si="99"/>
        <v>136.95999999999998</v>
      </c>
      <c r="I149" s="41">
        <f t="shared" si="99"/>
        <v>214</v>
      </c>
      <c r="J149" s="41">
        <f t="shared" si="99"/>
        <v>77.04</v>
      </c>
      <c r="K149" s="41">
        <f t="shared" si="99"/>
        <v>136.95999999999998</v>
      </c>
      <c r="L149" s="41">
        <f t="shared" si="99"/>
        <v>214</v>
      </c>
      <c r="M149" s="41">
        <f t="shared" si="99"/>
        <v>77.03999999999999</v>
      </c>
      <c r="N149" s="41">
        <f t="shared" si="99"/>
        <v>136.96</v>
      </c>
      <c r="O149" s="41">
        <f t="shared" si="99"/>
        <v>214</v>
      </c>
      <c r="P149" s="41">
        <f t="shared" si="99"/>
        <v>77.03999999999999</v>
      </c>
      <c r="Q149" s="41">
        <f t="shared" si="99"/>
        <v>136.96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8.75">
      <c r="A150" s="17"/>
      <c r="B150" s="18" t="s">
        <v>16</v>
      </c>
      <c r="C150" s="43">
        <v>245</v>
      </c>
      <c r="D150" s="44">
        <f>C150*36%</f>
        <v>88.2</v>
      </c>
      <c r="E150" s="44">
        <f>C150-D150</f>
        <v>156.8</v>
      </c>
      <c r="F150" s="44">
        <v>62</v>
      </c>
      <c r="G150" s="44">
        <f>F150*36%</f>
        <v>22.32</v>
      </c>
      <c r="H150" s="44">
        <f>F150-G150</f>
        <v>39.68</v>
      </c>
      <c r="I150" s="44">
        <v>61</v>
      </c>
      <c r="J150" s="44">
        <f>I150*36%</f>
        <v>21.96</v>
      </c>
      <c r="K150" s="44">
        <f>I150-J150</f>
        <v>39.04</v>
      </c>
      <c r="L150" s="44">
        <v>61</v>
      </c>
      <c r="M150" s="44">
        <f>L150*36%</f>
        <v>21.96</v>
      </c>
      <c r="N150" s="44">
        <f>L150-M150</f>
        <v>39.04</v>
      </c>
      <c r="O150" s="44">
        <v>61</v>
      </c>
      <c r="P150" s="44">
        <f>O150*36%</f>
        <v>21.96</v>
      </c>
      <c r="Q150" s="44">
        <f>O150-P150</f>
        <v>39.04</v>
      </c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8.75">
      <c r="A151" s="17"/>
      <c r="B151" s="18" t="s">
        <v>27</v>
      </c>
      <c r="C151" s="43">
        <v>87</v>
      </c>
      <c r="D151" s="44">
        <f>C151*36%</f>
        <v>31.32</v>
      </c>
      <c r="E151" s="44">
        <f>C151-D151</f>
        <v>55.68</v>
      </c>
      <c r="F151" s="44">
        <v>21</v>
      </c>
      <c r="G151" s="44">
        <f>F151*36%</f>
        <v>7.56</v>
      </c>
      <c r="H151" s="44">
        <f>F151-G151</f>
        <v>13.440000000000001</v>
      </c>
      <c r="I151" s="44">
        <v>22</v>
      </c>
      <c r="J151" s="44">
        <f>I151*36%</f>
        <v>7.92</v>
      </c>
      <c r="K151" s="44">
        <f>I151-J151</f>
        <v>14.08</v>
      </c>
      <c r="L151" s="44">
        <v>22</v>
      </c>
      <c r="M151" s="44">
        <f>L151*36%</f>
        <v>7.92</v>
      </c>
      <c r="N151" s="44">
        <f>L151-M151</f>
        <v>14.08</v>
      </c>
      <c r="O151" s="44">
        <v>22</v>
      </c>
      <c r="P151" s="44">
        <f>O151*36%</f>
        <v>7.92</v>
      </c>
      <c r="Q151" s="44">
        <f>O151-P151</f>
        <v>14.08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8.75">
      <c r="A152" s="17"/>
      <c r="B152" s="18" t="s">
        <v>10</v>
      </c>
      <c r="C152" s="43">
        <v>254</v>
      </c>
      <c r="D152" s="44">
        <f>C152*36%</f>
        <v>91.44</v>
      </c>
      <c r="E152" s="44">
        <f>C152-D152</f>
        <v>162.56</v>
      </c>
      <c r="F152" s="44">
        <v>63</v>
      </c>
      <c r="G152" s="44">
        <f>F152*36%</f>
        <v>22.68</v>
      </c>
      <c r="H152" s="44">
        <f>F152-G152</f>
        <v>40.32</v>
      </c>
      <c r="I152" s="44">
        <v>63</v>
      </c>
      <c r="J152" s="44">
        <f>I152*36%</f>
        <v>22.68</v>
      </c>
      <c r="K152" s="44">
        <f>I152-J152</f>
        <v>40.32</v>
      </c>
      <c r="L152" s="44">
        <v>64</v>
      </c>
      <c r="M152" s="44">
        <f>L152*36%</f>
        <v>23.04</v>
      </c>
      <c r="N152" s="44">
        <f>L152-M152</f>
        <v>40.96</v>
      </c>
      <c r="O152" s="44">
        <v>64</v>
      </c>
      <c r="P152" s="44">
        <f>O152*36%</f>
        <v>23.04</v>
      </c>
      <c r="Q152" s="44">
        <f>O152-P152</f>
        <v>40.96</v>
      </c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8.75">
      <c r="A153" s="17"/>
      <c r="B153" s="18" t="s">
        <v>29</v>
      </c>
      <c r="C153" s="43">
        <v>270</v>
      </c>
      <c r="D153" s="44">
        <f>C153*36%</f>
        <v>97.2</v>
      </c>
      <c r="E153" s="44">
        <f>C153-D153</f>
        <v>172.8</v>
      </c>
      <c r="F153" s="44">
        <v>68</v>
      </c>
      <c r="G153" s="44">
        <f>F153*36%</f>
        <v>24.48</v>
      </c>
      <c r="H153" s="44">
        <f>F153-G153</f>
        <v>43.519999999999996</v>
      </c>
      <c r="I153" s="44">
        <v>68</v>
      </c>
      <c r="J153" s="44">
        <f>I153*36%</f>
        <v>24.48</v>
      </c>
      <c r="K153" s="44">
        <f>I153-J153</f>
        <v>43.519999999999996</v>
      </c>
      <c r="L153" s="44">
        <v>67</v>
      </c>
      <c r="M153" s="44">
        <f>L153*36%</f>
        <v>24.119999999999997</v>
      </c>
      <c r="N153" s="44">
        <f>L153-M153</f>
        <v>42.88</v>
      </c>
      <c r="O153" s="44">
        <v>67</v>
      </c>
      <c r="P153" s="44">
        <f>O153*36%</f>
        <v>24.119999999999997</v>
      </c>
      <c r="Q153" s="44">
        <f>O153-P153</f>
        <v>42.88</v>
      </c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56.25">
      <c r="A154" s="24">
        <v>31</v>
      </c>
      <c r="B154" s="26" t="s">
        <v>94</v>
      </c>
      <c r="C154" s="41">
        <f>SUM(C155:C161)</f>
        <v>1247</v>
      </c>
      <c r="D154" s="41">
        <f aca="true" t="shared" si="100" ref="D154:Q154">SUM(D155:D161)</f>
        <v>448.92</v>
      </c>
      <c r="E154" s="41">
        <f t="shared" si="100"/>
        <v>798.08</v>
      </c>
      <c r="F154" s="41">
        <f t="shared" si="100"/>
        <v>311</v>
      </c>
      <c r="G154" s="41">
        <f t="shared" si="100"/>
        <v>111.95999999999998</v>
      </c>
      <c r="H154" s="41">
        <f t="shared" si="100"/>
        <v>199.04</v>
      </c>
      <c r="I154" s="41">
        <f t="shared" si="100"/>
        <v>311</v>
      </c>
      <c r="J154" s="41">
        <f t="shared" si="100"/>
        <v>111.95999999999998</v>
      </c>
      <c r="K154" s="41">
        <f t="shared" si="100"/>
        <v>199.04</v>
      </c>
      <c r="L154" s="41">
        <f t="shared" si="100"/>
        <v>312</v>
      </c>
      <c r="M154" s="41">
        <f t="shared" si="100"/>
        <v>112.32</v>
      </c>
      <c r="N154" s="41">
        <f t="shared" si="100"/>
        <v>199.68</v>
      </c>
      <c r="O154" s="41">
        <f t="shared" si="100"/>
        <v>313</v>
      </c>
      <c r="P154" s="41">
        <f t="shared" si="100"/>
        <v>112.67999999999998</v>
      </c>
      <c r="Q154" s="41">
        <f t="shared" si="100"/>
        <v>200.32000000000002</v>
      </c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8.75">
      <c r="A155" s="17"/>
      <c r="B155" s="18" t="s">
        <v>13</v>
      </c>
      <c r="C155" s="43">
        <v>13</v>
      </c>
      <c r="D155" s="44">
        <f>C155*36%</f>
        <v>4.68</v>
      </c>
      <c r="E155" s="44">
        <f>C155-D155</f>
        <v>8.32</v>
      </c>
      <c r="F155" s="44">
        <v>4</v>
      </c>
      <c r="G155" s="44">
        <f>F155*36%</f>
        <v>1.44</v>
      </c>
      <c r="H155" s="44">
        <f>F155-G155</f>
        <v>2.56</v>
      </c>
      <c r="I155" s="44">
        <v>3</v>
      </c>
      <c r="J155" s="44">
        <f>I155*36%</f>
        <v>1.08</v>
      </c>
      <c r="K155" s="44">
        <f>I155-J155</f>
        <v>1.92</v>
      </c>
      <c r="L155" s="44">
        <v>3</v>
      </c>
      <c r="M155" s="44">
        <f>L155*36%</f>
        <v>1.08</v>
      </c>
      <c r="N155" s="44">
        <f>L155-M155</f>
        <v>1.92</v>
      </c>
      <c r="O155" s="44">
        <v>3</v>
      </c>
      <c r="P155" s="44">
        <f>O155*36%</f>
        <v>1.08</v>
      </c>
      <c r="Q155" s="44">
        <f>O155-P155</f>
        <v>1.92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8.75">
      <c r="A156" s="17"/>
      <c r="B156" s="18" t="s">
        <v>16</v>
      </c>
      <c r="C156" s="43">
        <v>454</v>
      </c>
      <c r="D156" s="44">
        <f aca="true" t="shared" si="101" ref="D156:D161">C156*36%</f>
        <v>163.44</v>
      </c>
      <c r="E156" s="44">
        <f aca="true" t="shared" si="102" ref="E156:E161">C156-D156</f>
        <v>290.56</v>
      </c>
      <c r="F156" s="44">
        <v>113</v>
      </c>
      <c r="G156" s="44">
        <f aca="true" t="shared" si="103" ref="G156:G161">F156*36%</f>
        <v>40.68</v>
      </c>
      <c r="H156" s="44">
        <f aca="true" t="shared" si="104" ref="H156:H161">F156-G156</f>
        <v>72.32</v>
      </c>
      <c r="I156" s="44">
        <v>114</v>
      </c>
      <c r="J156" s="44">
        <f aca="true" t="shared" si="105" ref="J156:J161">I156*36%</f>
        <v>41.04</v>
      </c>
      <c r="K156" s="44">
        <f aca="true" t="shared" si="106" ref="K156:K161">I156-J156</f>
        <v>72.96000000000001</v>
      </c>
      <c r="L156" s="44">
        <v>113</v>
      </c>
      <c r="M156" s="44">
        <f aca="true" t="shared" si="107" ref="M156:M161">L156*36%</f>
        <v>40.68</v>
      </c>
      <c r="N156" s="44">
        <f aca="true" t="shared" si="108" ref="N156:N161">L156-M156</f>
        <v>72.32</v>
      </c>
      <c r="O156" s="44">
        <v>114</v>
      </c>
      <c r="P156" s="44">
        <f aca="true" t="shared" si="109" ref="P156:P161">O156*36%</f>
        <v>41.04</v>
      </c>
      <c r="Q156" s="44">
        <f aca="true" t="shared" si="110" ref="Q156:Q161">O156-P156</f>
        <v>72.96000000000001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8.75">
      <c r="A157" s="17"/>
      <c r="B157" s="18" t="s">
        <v>11</v>
      </c>
      <c r="C157" s="43">
        <v>8</v>
      </c>
      <c r="D157" s="44">
        <f t="shared" si="101"/>
        <v>2.88</v>
      </c>
      <c r="E157" s="44">
        <f t="shared" si="102"/>
        <v>5.12</v>
      </c>
      <c r="F157" s="44">
        <v>2</v>
      </c>
      <c r="G157" s="44">
        <f t="shared" si="103"/>
        <v>0.72</v>
      </c>
      <c r="H157" s="44">
        <f t="shared" si="104"/>
        <v>1.28</v>
      </c>
      <c r="I157" s="44">
        <v>2</v>
      </c>
      <c r="J157" s="44">
        <f t="shared" si="105"/>
        <v>0.72</v>
      </c>
      <c r="K157" s="44">
        <f t="shared" si="106"/>
        <v>1.28</v>
      </c>
      <c r="L157" s="44">
        <v>2</v>
      </c>
      <c r="M157" s="44">
        <f t="shared" si="107"/>
        <v>0.72</v>
      </c>
      <c r="N157" s="44">
        <f t="shared" si="108"/>
        <v>1.28</v>
      </c>
      <c r="O157" s="44">
        <v>2</v>
      </c>
      <c r="P157" s="44">
        <f t="shared" si="109"/>
        <v>0.72</v>
      </c>
      <c r="Q157" s="44">
        <f t="shared" si="110"/>
        <v>1.28</v>
      </c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8.75">
      <c r="A158" s="17"/>
      <c r="B158" s="18" t="s">
        <v>10</v>
      </c>
      <c r="C158" s="43">
        <v>388</v>
      </c>
      <c r="D158" s="44">
        <f t="shared" si="101"/>
        <v>139.68</v>
      </c>
      <c r="E158" s="44">
        <f t="shared" si="102"/>
        <v>248.32</v>
      </c>
      <c r="F158" s="44">
        <v>97</v>
      </c>
      <c r="G158" s="44">
        <f t="shared" si="103"/>
        <v>34.92</v>
      </c>
      <c r="H158" s="44">
        <f t="shared" si="104"/>
        <v>62.08</v>
      </c>
      <c r="I158" s="44">
        <v>97</v>
      </c>
      <c r="J158" s="44">
        <f t="shared" si="105"/>
        <v>34.92</v>
      </c>
      <c r="K158" s="44">
        <f t="shared" si="106"/>
        <v>62.08</v>
      </c>
      <c r="L158" s="44">
        <v>97</v>
      </c>
      <c r="M158" s="44">
        <f t="shared" si="107"/>
        <v>34.92</v>
      </c>
      <c r="N158" s="44">
        <f t="shared" si="108"/>
        <v>62.08</v>
      </c>
      <c r="O158" s="44">
        <v>97</v>
      </c>
      <c r="P158" s="44">
        <f t="shared" si="109"/>
        <v>34.92</v>
      </c>
      <c r="Q158" s="44">
        <f t="shared" si="110"/>
        <v>62.08</v>
      </c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8.75">
      <c r="A159" s="17"/>
      <c r="B159" s="18" t="s">
        <v>19</v>
      </c>
      <c r="C159" s="43">
        <v>46</v>
      </c>
      <c r="D159" s="44">
        <f t="shared" si="101"/>
        <v>16.56</v>
      </c>
      <c r="E159" s="44">
        <f t="shared" si="102"/>
        <v>29.44</v>
      </c>
      <c r="F159" s="44">
        <v>11</v>
      </c>
      <c r="G159" s="44">
        <f t="shared" si="103"/>
        <v>3.96</v>
      </c>
      <c r="H159" s="44">
        <f t="shared" si="104"/>
        <v>7.04</v>
      </c>
      <c r="I159" s="44">
        <v>11</v>
      </c>
      <c r="J159" s="44">
        <f t="shared" si="105"/>
        <v>3.96</v>
      </c>
      <c r="K159" s="44">
        <f t="shared" si="106"/>
        <v>7.04</v>
      </c>
      <c r="L159" s="44">
        <v>12</v>
      </c>
      <c r="M159" s="44">
        <f t="shared" si="107"/>
        <v>4.32</v>
      </c>
      <c r="N159" s="44">
        <f t="shared" si="108"/>
        <v>7.68</v>
      </c>
      <c r="O159" s="44">
        <v>12</v>
      </c>
      <c r="P159" s="44">
        <f t="shared" si="109"/>
        <v>4.32</v>
      </c>
      <c r="Q159" s="44">
        <f t="shared" si="110"/>
        <v>7.68</v>
      </c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8.75">
      <c r="A160" s="17"/>
      <c r="B160" s="18" t="s">
        <v>29</v>
      </c>
      <c r="C160" s="43">
        <v>199</v>
      </c>
      <c r="D160" s="44">
        <f t="shared" si="101"/>
        <v>71.64</v>
      </c>
      <c r="E160" s="44">
        <f t="shared" si="102"/>
        <v>127.36</v>
      </c>
      <c r="F160" s="44">
        <v>50</v>
      </c>
      <c r="G160" s="44">
        <f t="shared" si="103"/>
        <v>18</v>
      </c>
      <c r="H160" s="44">
        <f t="shared" si="104"/>
        <v>32</v>
      </c>
      <c r="I160" s="44">
        <v>49</v>
      </c>
      <c r="J160" s="44">
        <f t="shared" si="105"/>
        <v>17.64</v>
      </c>
      <c r="K160" s="44">
        <f t="shared" si="106"/>
        <v>31.36</v>
      </c>
      <c r="L160" s="44">
        <v>50</v>
      </c>
      <c r="M160" s="44">
        <f t="shared" si="107"/>
        <v>18</v>
      </c>
      <c r="N160" s="44">
        <f t="shared" si="108"/>
        <v>32</v>
      </c>
      <c r="O160" s="44">
        <v>50</v>
      </c>
      <c r="P160" s="44">
        <f t="shared" si="109"/>
        <v>18</v>
      </c>
      <c r="Q160" s="44">
        <f t="shared" si="110"/>
        <v>32</v>
      </c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8.75">
      <c r="A161" s="17"/>
      <c r="B161" s="18" t="s">
        <v>72</v>
      </c>
      <c r="C161" s="43">
        <v>139</v>
      </c>
      <c r="D161" s="44">
        <f t="shared" si="101"/>
        <v>50.04</v>
      </c>
      <c r="E161" s="44">
        <f t="shared" si="102"/>
        <v>88.96000000000001</v>
      </c>
      <c r="F161" s="44">
        <v>34</v>
      </c>
      <c r="G161" s="44">
        <f t="shared" si="103"/>
        <v>12.24</v>
      </c>
      <c r="H161" s="44">
        <f t="shared" si="104"/>
        <v>21.759999999999998</v>
      </c>
      <c r="I161" s="44">
        <v>35</v>
      </c>
      <c r="J161" s="44">
        <f t="shared" si="105"/>
        <v>12.6</v>
      </c>
      <c r="K161" s="44">
        <f t="shared" si="106"/>
        <v>22.4</v>
      </c>
      <c r="L161" s="44">
        <v>35</v>
      </c>
      <c r="M161" s="44">
        <f t="shared" si="107"/>
        <v>12.6</v>
      </c>
      <c r="N161" s="44">
        <f t="shared" si="108"/>
        <v>22.4</v>
      </c>
      <c r="O161" s="44">
        <v>35</v>
      </c>
      <c r="P161" s="44">
        <f t="shared" si="109"/>
        <v>12.6</v>
      </c>
      <c r="Q161" s="44">
        <f t="shared" si="110"/>
        <v>22.4</v>
      </c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56.25">
      <c r="A162" s="24">
        <v>32</v>
      </c>
      <c r="B162" s="26" t="s">
        <v>98</v>
      </c>
      <c r="C162" s="41">
        <f>SUM(C163:C164)+SUM(C166:C171)</f>
        <v>1079</v>
      </c>
      <c r="D162" s="41">
        <f aca="true" t="shared" si="111" ref="D162:Q162">SUM(D163:D164)+SUM(D166:D171)</f>
        <v>388.44</v>
      </c>
      <c r="E162" s="41">
        <f t="shared" si="111"/>
        <v>690.5600000000001</v>
      </c>
      <c r="F162" s="41">
        <f t="shared" si="111"/>
        <v>271</v>
      </c>
      <c r="G162" s="41">
        <f t="shared" si="111"/>
        <v>97.55999999999997</v>
      </c>
      <c r="H162" s="41">
        <f t="shared" si="111"/>
        <v>173.44000000000003</v>
      </c>
      <c r="I162" s="41">
        <f t="shared" si="111"/>
        <v>269</v>
      </c>
      <c r="J162" s="41">
        <f t="shared" si="111"/>
        <v>96.83999999999999</v>
      </c>
      <c r="K162" s="41">
        <f t="shared" si="111"/>
        <v>172.16</v>
      </c>
      <c r="L162" s="41">
        <f t="shared" si="111"/>
        <v>269</v>
      </c>
      <c r="M162" s="41">
        <f t="shared" si="111"/>
        <v>96.83999999999999</v>
      </c>
      <c r="N162" s="41">
        <f t="shared" si="111"/>
        <v>172.16</v>
      </c>
      <c r="O162" s="41">
        <f t="shared" si="111"/>
        <v>270</v>
      </c>
      <c r="P162" s="41">
        <f t="shared" si="111"/>
        <v>97.19999999999999</v>
      </c>
      <c r="Q162" s="41">
        <f t="shared" si="111"/>
        <v>172.79999999999998</v>
      </c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8.75">
      <c r="A163" s="17"/>
      <c r="B163" s="18" t="s">
        <v>73</v>
      </c>
      <c r="C163" s="43">
        <v>143</v>
      </c>
      <c r="D163" s="44">
        <f>C163*36%</f>
        <v>51.48</v>
      </c>
      <c r="E163" s="44">
        <f>C163-D163</f>
        <v>91.52000000000001</v>
      </c>
      <c r="F163" s="44">
        <v>36</v>
      </c>
      <c r="G163" s="44">
        <f>F163*36%</f>
        <v>12.959999999999999</v>
      </c>
      <c r="H163" s="44">
        <f>F163-G163</f>
        <v>23.04</v>
      </c>
      <c r="I163" s="44">
        <v>35</v>
      </c>
      <c r="J163" s="44">
        <f>I163*36%</f>
        <v>12.6</v>
      </c>
      <c r="K163" s="44">
        <f>I163-J163</f>
        <v>22.4</v>
      </c>
      <c r="L163" s="44">
        <v>36</v>
      </c>
      <c r="M163" s="44">
        <f>L163*36%</f>
        <v>12.959999999999999</v>
      </c>
      <c r="N163" s="44">
        <f>L163-M163</f>
        <v>23.04</v>
      </c>
      <c r="O163" s="44">
        <v>36</v>
      </c>
      <c r="P163" s="44">
        <f>O163*36%</f>
        <v>12.959999999999999</v>
      </c>
      <c r="Q163" s="44">
        <f>O163-P163</f>
        <v>23.04</v>
      </c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8.75">
      <c r="A164" s="17"/>
      <c r="B164" s="18" t="s">
        <v>16</v>
      </c>
      <c r="C164" s="43">
        <v>1</v>
      </c>
      <c r="D164" s="44">
        <f aca="true" t="shared" si="112" ref="D164:D171">C164*36%</f>
        <v>0.36</v>
      </c>
      <c r="E164" s="44">
        <f aca="true" t="shared" si="113" ref="E164:E171">C164-D164</f>
        <v>0.64</v>
      </c>
      <c r="F164" s="44">
        <v>1</v>
      </c>
      <c r="G164" s="44">
        <f aca="true" t="shared" si="114" ref="G164:G171">F164*36%</f>
        <v>0.36</v>
      </c>
      <c r="H164" s="44">
        <f aca="true" t="shared" si="115" ref="H164:H171">F164-G164</f>
        <v>0.64</v>
      </c>
      <c r="I164" s="44">
        <v>0</v>
      </c>
      <c r="J164" s="44">
        <f aca="true" t="shared" si="116" ref="J164:J171">I164*36%</f>
        <v>0</v>
      </c>
      <c r="K164" s="44">
        <f aca="true" t="shared" si="117" ref="K164:K171">I164-J164</f>
        <v>0</v>
      </c>
      <c r="L164" s="44">
        <v>0</v>
      </c>
      <c r="M164" s="44">
        <f aca="true" t="shared" si="118" ref="M164:M171">L164*36%</f>
        <v>0</v>
      </c>
      <c r="N164" s="44">
        <f aca="true" t="shared" si="119" ref="N164:N171">L164-M164</f>
        <v>0</v>
      </c>
      <c r="O164" s="44">
        <v>0</v>
      </c>
      <c r="P164" s="44">
        <f aca="true" t="shared" si="120" ref="P164:P171">O164*36%</f>
        <v>0</v>
      </c>
      <c r="Q164" s="44">
        <f aca="true" t="shared" si="121" ref="Q164:Q171">O164-P164</f>
        <v>0</v>
      </c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s="74" customFormat="1" ht="24.75" customHeight="1">
      <c r="A165" s="71">
        <v>1</v>
      </c>
      <c r="B165" s="67">
        <v>2</v>
      </c>
      <c r="C165" s="72">
        <v>3</v>
      </c>
      <c r="D165" s="72">
        <v>4</v>
      </c>
      <c r="E165" s="72">
        <v>5</v>
      </c>
      <c r="F165" s="68">
        <v>6</v>
      </c>
      <c r="G165" s="72">
        <v>7</v>
      </c>
      <c r="H165" s="72">
        <v>8</v>
      </c>
      <c r="I165" s="68">
        <v>9</v>
      </c>
      <c r="J165" s="72">
        <v>10</v>
      </c>
      <c r="K165" s="72">
        <v>11</v>
      </c>
      <c r="L165" s="68">
        <v>12</v>
      </c>
      <c r="M165" s="72">
        <v>13</v>
      </c>
      <c r="N165" s="72">
        <v>14</v>
      </c>
      <c r="O165" s="68">
        <v>15</v>
      </c>
      <c r="P165" s="72">
        <v>16</v>
      </c>
      <c r="Q165" s="72">
        <v>17</v>
      </c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</row>
    <row r="166" spans="1:29" ht="18.75">
      <c r="A166" s="17"/>
      <c r="B166" s="18" t="s">
        <v>27</v>
      </c>
      <c r="C166" s="43">
        <v>138</v>
      </c>
      <c r="D166" s="44">
        <f t="shared" si="112"/>
        <v>49.68</v>
      </c>
      <c r="E166" s="44">
        <f t="shared" si="113"/>
        <v>88.32</v>
      </c>
      <c r="F166" s="44">
        <v>35</v>
      </c>
      <c r="G166" s="44">
        <f t="shared" si="114"/>
        <v>12.6</v>
      </c>
      <c r="H166" s="44">
        <f t="shared" si="115"/>
        <v>22.4</v>
      </c>
      <c r="I166" s="44">
        <v>35</v>
      </c>
      <c r="J166" s="44">
        <f t="shared" si="116"/>
        <v>12.6</v>
      </c>
      <c r="K166" s="44">
        <f t="shared" si="117"/>
        <v>22.4</v>
      </c>
      <c r="L166" s="44">
        <v>34</v>
      </c>
      <c r="M166" s="44">
        <f t="shared" si="118"/>
        <v>12.24</v>
      </c>
      <c r="N166" s="44">
        <f t="shared" si="119"/>
        <v>21.759999999999998</v>
      </c>
      <c r="O166" s="44">
        <v>34</v>
      </c>
      <c r="P166" s="44">
        <f t="shared" si="120"/>
        <v>12.24</v>
      </c>
      <c r="Q166" s="44">
        <f t="shared" si="121"/>
        <v>21.759999999999998</v>
      </c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8.75">
      <c r="A167" s="17"/>
      <c r="B167" s="18" t="s">
        <v>10</v>
      </c>
      <c r="C167" s="43">
        <v>341</v>
      </c>
      <c r="D167" s="44">
        <f t="shared" si="112"/>
        <v>122.75999999999999</v>
      </c>
      <c r="E167" s="44">
        <f t="shared" si="113"/>
        <v>218.24</v>
      </c>
      <c r="F167" s="44">
        <v>85</v>
      </c>
      <c r="G167" s="44">
        <f t="shared" si="114"/>
        <v>30.599999999999998</v>
      </c>
      <c r="H167" s="44">
        <f t="shared" si="115"/>
        <v>54.400000000000006</v>
      </c>
      <c r="I167" s="44">
        <v>86</v>
      </c>
      <c r="J167" s="44">
        <f t="shared" si="116"/>
        <v>30.959999999999997</v>
      </c>
      <c r="K167" s="44">
        <f t="shared" si="117"/>
        <v>55.040000000000006</v>
      </c>
      <c r="L167" s="44">
        <v>85</v>
      </c>
      <c r="M167" s="44">
        <f t="shared" si="118"/>
        <v>30.599999999999998</v>
      </c>
      <c r="N167" s="44">
        <f t="shared" si="119"/>
        <v>54.400000000000006</v>
      </c>
      <c r="O167" s="44">
        <v>85</v>
      </c>
      <c r="P167" s="44">
        <f t="shared" si="120"/>
        <v>30.599999999999998</v>
      </c>
      <c r="Q167" s="44">
        <f t="shared" si="121"/>
        <v>54.400000000000006</v>
      </c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8.75">
      <c r="A168" s="17"/>
      <c r="B168" s="18" t="s">
        <v>29</v>
      </c>
      <c r="C168" s="43">
        <v>122</v>
      </c>
      <c r="D168" s="44">
        <f t="shared" si="112"/>
        <v>43.92</v>
      </c>
      <c r="E168" s="44">
        <f t="shared" si="113"/>
        <v>78.08</v>
      </c>
      <c r="F168" s="44">
        <v>30</v>
      </c>
      <c r="G168" s="44">
        <f t="shared" si="114"/>
        <v>10.799999999999999</v>
      </c>
      <c r="H168" s="44">
        <f t="shared" si="115"/>
        <v>19.200000000000003</v>
      </c>
      <c r="I168" s="44">
        <v>30</v>
      </c>
      <c r="J168" s="44">
        <f t="shared" si="116"/>
        <v>10.799999999999999</v>
      </c>
      <c r="K168" s="44">
        <f t="shared" si="117"/>
        <v>19.200000000000003</v>
      </c>
      <c r="L168" s="44">
        <v>31</v>
      </c>
      <c r="M168" s="44">
        <f t="shared" si="118"/>
        <v>11.16</v>
      </c>
      <c r="N168" s="44">
        <f t="shared" si="119"/>
        <v>19.84</v>
      </c>
      <c r="O168" s="44">
        <v>31</v>
      </c>
      <c r="P168" s="44">
        <f t="shared" si="120"/>
        <v>11.16</v>
      </c>
      <c r="Q168" s="44">
        <f t="shared" si="121"/>
        <v>19.84</v>
      </c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8.75">
      <c r="A169" s="17"/>
      <c r="B169" s="18" t="s">
        <v>74</v>
      </c>
      <c r="C169" s="43">
        <v>8</v>
      </c>
      <c r="D169" s="44">
        <f t="shared" si="112"/>
        <v>2.88</v>
      </c>
      <c r="E169" s="44">
        <f t="shared" si="113"/>
        <v>5.12</v>
      </c>
      <c r="F169" s="44">
        <v>2</v>
      </c>
      <c r="G169" s="44">
        <f t="shared" si="114"/>
        <v>0.72</v>
      </c>
      <c r="H169" s="44">
        <f t="shared" si="115"/>
        <v>1.28</v>
      </c>
      <c r="I169" s="44">
        <v>2</v>
      </c>
      <c r="J169" s="44">
        <f t="shared" si="116"/>
        <v>0.72</v>
      </c>
      <c r="K169" s="44">
        <f t="shared" si="117"/>
        <v>1.28</v>
      </c>
      <c r="L169" s="44">
        <v>2</v>
      </c>
      <c r="M169" s="44">
        <f t="shared" si="118"/>
        <v>0.72</v>
      </c>
      <c r="N169" s="44">
        <f t="shared" si="119"/>
        <v>1.28</v>
      </c>
      <c r="O169" s="44">
        <v>2</v>
      </c>
      <c r="P169" s="44">
        <f t="shared" si="120"/>
        <v>0.72</v>
      </c>
      <c r="Q169" s="44">
        <f t="shared" si="121"/>
        <v>1.28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8.75">
      <c r="A170" s="17"/>
      <c r="B170" s="18" t="s">
        <v>72</v>
      </c>
      <c r="C170" s="43">
        <v>321</v>
      </c>
      <c r="D170" s="44">
        <f t="shared" si="112"/>
        <v>115.56</v>
      </c>
      <c r="E170" s="44">
        <f t="shared" si="113"/>
        <v>205.44</v>
      </c>
      <c r="F170" s="44">
        <v>80</v>
      </c>
      <c r="G170" s="44">
        <f t="shared" si="114"/>
        <v>28.799999999999997</v>
      </c>
      <c r="H170" s="44">
        <f t="shared" si="115"/>
        <v>51.2</v>
      </c>
      <c r="I170" s="44">
        <v>80</v>
      </c>
      <c r="J170" s="44">
        <f t="shared" si="116"/>
        <v>28.799999999999997</v>
      </c>
      <c r="K170" s="44">
        <f t="shared" si="117"/>
        <v>51.2</v>
      </c>
      <c r="L170" s="44">
        <v>80</v>
      </c>
      <c r="M170" s="44">
        <f t="shared" si="118"/>
        <v>28.799999999999997</v>
      </c>
      <c r="N170" s="44">
        <f t="shared" si="119"/>
        <v>51.2</v>
      </c>
      <c r="O170" s="44">
        <v>81</v>
      </c>
      <c r="P170" s="44">
        <f t="shared" si="120"/>
        <v>29.16</v>
      </c>
      <c r="Q170" s="44">
        <f t="shared" si="121"/>
        <v>51.84</v>
      </c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8.75">
      <c r="A171" s="17"/>
      <c r="B171" s="18" t="s">
        <v>26</v>
      </c>
      <c r="C171" s="43">
        <v>5</v>
      </c>
      <c r="D171" s="44">
        <f t="shared" si="112"/>
        <v>1.7999999999999998</v>
      </c>
      <c r="E171" s="44">
        <f t="shared" si="113"/>
        <v>3.2</v>
      </c>
      <c r="F171" s="44">
        <v>2</v>
      </c>
      <c r="G171" s="44">
        <f t="shared" si="114"/>
        <v>0.72</v>
      </c>
      <c r="H171" s="44">
        <f t="shared" si="115"/>
        <v>1.28</v>
      </c>
      <c r="I171" s="44">
        <v>1</v>
      </c>
      <c r="J171" s="44">
        <f t="shared" si="116"/>
        <v>0.36</v>
      </c>
      <c r="K171" s="44">
        <f t="shared" si="117"/>
        <v>0.64</v>
      </c>
      <c r="L171" s="44">
        <v>1</v>
      </c>
      <c r="M171" s="44">
        <f t="shared" si="118"/>
        <v>0.36</v>
      </c>
      <c r="N171" s="44">
        <f t="shared" si="119"/>
        <v>0.64</v>
      </c>
      <c r="O171" s="44">
        <v>1</v>
      </c>
      <c r="P171" s="44">
        <f t="shared" si="120"/>
        <v>0.36</v>
      </c>
      <c r="Q171" s="44">
        <f t="shared" si="121"/>
        <v>0.64</v>
      </c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56.25">
      <c r="A172" s="24">
        <v>33</v>
      </c>
      <c r="B172" s="26" t="s">
        <v>54</v>
      </c>
      <c r="C172" s="41">
        <f>SUM(C173:C178)</f>
        <v>807</v>
      </c>
      <c r="D172" s="41">
        <f aca="true" t="shared" si="122" ref="D172:Q172">SUM(D173:D178)</f>
        <v>290.52</v>
      </c>
      <c r="E172" s="41">
        <f t="shared" si="122"/>
        <v>516.48</v>
      </c>
      <c r="F172" s="41">
        <f t="shared" si="122"/>
        <v>203</v>
      </c>
      <c r="G172" s="41">
        <f t="shared" si="122"/>
        <v>73.08</v>
      </c>
      <c r="H172" s="41">
        <f t="shared" si="122"/>
        <v>129.92</v>
      </c>
      <c r="I172" s="41">
        <f t="shared" si="122"/>
        <v>202</v>
      </c>
      <c r="J172" s="41">
        <f t="shared" si="122"/>
        <v>72.72</v>
      </c>
      <c r="K172" s="41">
        <f t="shared" si="122"/>
        <v>129.28</v>
      </c>
      <c r="L172" s="41">
        <f t="shared" si="122"/>
        <v>201</v>
      </c>
      <c r="M172" s="41">
        <f t="shared" si="122"/>
        <v>72.36</v>
      </c>
      <c r="N172" s="41">
        <f t="shared" si="122"/>
        <v>128.64</v>
      </c>
      <c r="O172" s="41">
        <f t="shared" si="122"/>
        <v>201</v>
      </c>
      <c r="P172" s="41">
        <f t="shared" si="122"/>
        <v>72.36</v>
      </c>
      <c r="Q172" s="41">
        <f t="shared" si="122"/>
        <v>128.64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8.75">
      <c r="A173" s="17"/>
      <c r="B173" s="18" t="s">
        <v>73</v>
      </c>
      <c r="C173" s="43">
        <v>64</v>
      </c>
      <c r="D173" s="44">
        <f aca="true" t="shared" si="123" ref="D173:D178">C173*36%</f>
        <v>23.04</v>
      </c>
      <c r="E173" s="44">
        <f aca="true" t="shared" si="124" ref="E173:E178">C173-D173</f>
        <v>40.96</v>
      </c>
      <c r="F173" s="44">
        <v>16</v>
      </c>
      <c r="G173" s="44">
        <f aca="true" t="shared" si="125" ref="G173:G178">F173*36%</f>
        <v>5.76</v>
      </c>
      <c r="H173" s="44">
        <f aca="true" t="shared" si="126" ref="H173:H178">F173-G173</f>
        <v>10.24</v>
      </c>
      <c r="I173" s="44">
        <v>16</v>
      </c>
      <c r="J173" s="44">
        <f aca="true" t="shared" si="127" ref="J173:J178">I173*36%</f>
        <v>5.76</v>
      </c>
      <c r="K173" s="44">
        <f aca="true" t="shared" si="128" ref="K173:K178">I173-J173</f>
        <v>10.24</v>
      </c>
      <c r="L173" s="44">
        <v>16</v>
      </c>
      <c r="M173" s="44">
        <f aca="true" t="shared" si="129" ref="M173:M178">L173*36%</f>
        <v>5.76</v>
      </c>
      <c r="N173" s="44">
        <f aca="true" t="shared" si="130" ref="N173:N178">L173-M173</f>
        <v>10.24</v>
      </c>
      <c r="O173" s="44">
        <v>16</v>
      </c>
      <c r="P173" s="44">
        <f aca="true" t="shared" si="131" ref="P173:P178">O173*36%</f>
        <v>5.76</v>
      </c>
      <c r="Q173" s="44">
        <f aca="true" t="shared" si="132" ref="Q173:Q178">O173-P173</f>
        <v>10.24</v>
      </c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8.75">
      <c r="A174" s="17"/>
      <c r="B174" s="18" t="s">
        <v>16</v>
      </c>
      <c r="C174" s="43">
        <v>73</v>
      </c>
      <c r="D174" s="44">
        <f t="shared" si="123"/>
        <v>26.279999999999998</v>
      </c>
      <c r="E174" s="44">
        <f t="shared" si="124"/>
        <v>46.72</v>
      </c>
      <c r="F174" s="44">
        <v>19</v>
      </c>
      <c r="G174" s="44">
        <f t="shared" si="125"/>
        <v>6.84</v>
      </c>
      <c r="H174" s="44">
        <f t="shared" si="126"/>
        <v>12.16</v>
      </c>
      <c r="I174" s="44">
        <v>18</v>
      </c>
      <c r="J174" s="44">
        <f t="shared" si="127"/>
        <v>6.4799999999999995</v>
      </c>
      <c r="K174" s="44">
        <f t="shared" si="128"/>
        <v>11.52</v>
      </c>
      <c r="L174" s="44">
        <v>18</v>
      </c>
      <c r="M174" s="44">
        <f t="shared" si="129"/>
        <v>6.4799999999999995</v>
      </c>
      <c r="N174" s="44">
        <f t="shared" si="130"/>
        <v>11.52</v>
      </c>
      <c r="O174" s="44">
        <v>18</v>
      </c>
      <c r="P174" s="44">
        <f t="shared" si="131"/>
        <v>6.4799999999999995</v>
      </c>
      <c r="Q174" s="44">
        <f t="shared" si="132"/>
        <v>11.52</v>
      </c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8.75">
      <c r="A175" s="17"/>
      <c r="B175" s="18" t="s">
        <v>27</v>
      </c>
      <c r="C175" s="43">
        <v>141</v>
      </c>
      <c r="D175" s="44">
        <f t="shared" si="123"/>
        <v>50.76</v>
      </c>
      <c r="E175" s="44">
        <f t="shared" si="124"/>
        <v>90.24000000000001</v>
      </c>
      <c r="F175" s="44">
        <v>35</v>
      </c>
      <c r="G175" s="44">
        <f t="shared" si="125"/>
        <v>12.6</v>
      </c>
      <c r="H175" s="44">
        <f t="shared" si="126"/>
        <v>22.4</v>
      </c>
      <c r="I175" s="44">
        <v>36</v>
      </c>
      <c r="J175" s="44">
        <f t="shared" si="127"/>
        <v>12.959999999999999</v>
      </c>
      <c r="K175" s="44">
        <f t="shared" si="128"/>
        <v>23.04</v>
      </c>
      <c r="L175" s="44">
        <v>35</v>
      </c>
      <c r="M175" s="44">
        <f t="shared" si="129"/>
        <v>12.6</v>
      </c>
      <c r="N175" s="44">
        <f t="shared" si="130"/>
        <v>22.4</v>
      </c>
      <c r="O175" s="44">
        <v>35</v>
      </c>
      <c r="P175" s="44">
        <f t="shared" si="131"/>
        <v>12.6</v>
      </c>
      <c r="Q175" s="44">
        <f t="shared" si="132"/>
        <v>22.4</v>
      </c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8.75">
      <c r="A176" s="17"/>
      <c r="B176" s="18" t="s">
        <v>10</v>
      </c>
      <c r="C176" s="43">
        <v>154</v>
      </c>
      <c r="D176" s="44">
        <f t="shared" si="123"/>
        <v>55.44</v>
      </c>
      <c r="E176" s="44">
        <f t="shared" si="124"/>
        <v>98.56</v>
      </c>
      <c r="F176" s="44">
        <v>39</v>
      </c>
      <c r="G176" s="44">
        <f t="shared" si="125"/>
        <v>14.04</v>
      </c>
      <c r="H176" s="44">
        <f t="shared" si="126"/>
        <v>24.96</v>
      </c>
      <c r="I176" s="44">
        <v>39</v>
      </c>
      <c r="J176" s="44">
        <f t="shared" si="127"/>
        <v>14.04</v>
      </c>
      <c r="K176" s="44">
        <f t="shared" si="128"/>
        <v>24.96</v>
      </c>
      <c r="L176" s="44">
        <v>38</v>
      </c>
      <c r="M176" s="44">
        <f t="shared" si="129"/>
        <v>13.68</v>
      </c>
      <c r="N176" s="44">
        <f t="shared" si="130"/>
        <v>24.32</v>
      </c>
      <c r="O176" s="44">
        <v>38</v>
      </c>
      <c r="P176" s="44">
        <f t="shared" si="131"/>
        <v>13.68</v>
      </c>
      <c r="Q176" s="44">
        <f t="shared" si="132"/>
        <v>24.32</v>
      </c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8.75">
      <c r="A177" s="17"/>
      <c r="B177" s="18" t="s">
        <v>29</v>
      </c>
      <c r="C177" s="43">
        <v>303</v>
      </c>
      <c r="D177" s="44">
        <f t="shared" si="123"/>
        <v>109.08</v>
      </c>
      <c r="E177" s="44">
        <f t="shared" si="124"/>
        <v>193.92000000000002</v>
      </c>
      <c r="F177" s="44">
        <v>76</v>
      </c>
      <c r="G177" s="44">
        <f t="shared" si="125"/>
        <v>27.36</v>
      </c>
      <c r="H177" s="44">
        <f t="shared" si="126"/>
        <v>48.64</v>
      </c>
      <c r="I177" s="44">
        <v>75</v>
      </c>
      <c r="J177" s="44">
        <f t="shared" si="127"/>
        <v>27</v>
      </c>
      <c r="K177" s="44">
        <f t="shared" si="128"/>
        <v>48</v>
      </c>
      <c r="L177" s="44">
        <v>76</v>
      </c>
      <c r="M177" s="44">
        <f t="shared" si="129"/>
        <v>27.36</v>
      </c>
      <c r="N177" s="44">
        <f t="shared" si="130"/>
        <v>48.64</v>
      </c>
      <c r="O177" s="44">
        <v>76</v>
      </c>
      <c r="P177" s="44">
        <f t="shared" si="131"/>
        <v>27.36</v>
      </c>
      <c r="Q177" s="44">
        <f t="shared" si="132"/>
        <v>48.64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8.75">
      <c r="A178" s="17"/>
      <c r="B178" s="18" t="s">
        <v>72</v>
      </c>
      <c r="C178" s="43">
        <v>72</v>
      </c>
      <c r="D178" s="44">
        <f t="shared" si="123"/>
        <v>25.919999999999998</v>
      </c>
      <c r="E178" s="44">
        <f t="shared" si="124"/>
        <v>46.08</v>
      </c>
      <c r="F178" s="44">
        <v>18</v>
      </c>
      <c r="G178" s="44">
        <f t="shared" si="125"/>
        <v>6.4799999999999995</v>
      </c>
      <c r="H178" s="44">
        <f t="shared" si="126"/>
        <v>11.52</v>
      </c>
      <c r="I178" s="44">
        <v>18</v>
      </c>
      <c r="J178" s="44">
        <f t="shared" si="127"/>
        <v>6.4799999999999995</v>
      </c>
      <c r="K178" s="44">
        <f t="shared" si="128"/>
        <v>11.52</v>
      </c>
      <c r="L178" s="44">
        <v>18</v>
      </c>
      <c r="M178" s="44">
        <f t="shared" si="129"/>
        <v>6.4799999999999995</v>
      </c>
      <c r="N178" s="44">
        <f t="shared" si="130"/>
        <v>11.52</v>
      </c>
      <c r="O178" s="44">
        <v>18</v>
      </c>
      <c r="P178" s="44">
        <f t="shared" si="131"/>
        <v>6.4799999999999995</v>
      </c>
      <c r="Q178" s="44">
        <f t="shared" si="132"/>
        <v>11.52</v>
      </c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56.25">
      <c r="A179" s="24">
        <v>34</v>
      </c>
      <c r="B179" s="26" t="s">
        <v>92</v>
      </c>
      <c r="C179" s="41">
        <f>SUM(C180:C181)</f>
        <v>385</v>
      </c>
      <c r="D179" s="41">
        <f aca="true" t="shared" si="133" ref="D179:Q179">SUM(D180:D181)</f>
        <v>138.6</v>
      </c>
      <c r="E179" s="41">
        <f t="shared" si="133"/>
        <v>246.4</v>
      </c>
      <c r="F179" s="41">
        <f t="shared" si="133"/>
        <v>96</v>
      </c>
      <c r="G179" s="41">
        <f t="shared" si="133"/>
        <v>34.559999999999995</v>
      </c>
      <c r="H179" s="41">
        <f t="shared" si="133"/>
        <v>61.440000000000005</v>
      </c>
      <c r="I179" s="41">
        <f t="shared" si="133"/>
        <v>96</v>
      </c>
      <c r="J179" s="41">
        <f t="shared" si="133"/>
        <v>34.559999999999995</v>
      </c>
      <c r="K179" s="41">
        <f t="shared" si="133"/>
        <v>61.440000000000005</v>
      </c>
      <c r="L179" s="41">
        <f t="shared" si="133"/>
        <v>97</v>
      </c>
      <c r="M179" s="41">
        <f t="shared" si="133"/>
        <v>34.919999999999995</v>
      </c>
      <c r="N179" s="41">
        <f t="shared" si="133"/>
        <v>62.080000000000005</v>
      </c>
      <c r="O179" s="41">
        <f t="shared" si="133"/>
        <v>96</v>
      </c>
      <c r="P179" s="41">
        <f t="shared" si="133"/>
        <v>34.559999999999995</v>
      </c>
      <c r="Q179" s="41">
        <f t="shared" si="133"/>
        <v>61.440000000000005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8.75">
      <c r="A180" s="17"/>
      <c r="B180" s="18" t="s">
        <v>27</v>
      </c>
      <c r="C180" s="43">
        <v>118</v>
      </c>
      <c r="D180" s="44">
        <f>C180*36%</f>
        <v>42.48</v>
      </c>
      <c r="E180" s="44">
        <f>C180-D180</f>
        <v>75.52000000000001</v>
      </c>
      <c r="F180" s="44">
        <v>29</v>
      </c>
      <c r="G180" s="44">
        <f>F180*36%</f>
        <v>10.44</v>
      </c>
      <c r="H180" s="44">
        <f>F180-G180</f>
        <v>18.560000000000002</v>
      </c>
      <c r="I180" s="44">
        <v>29</v>
      </c>
      <c r="J180" s="44">
        <f>I180*36%</f>
        <v>10.44</v>
      </c>
      <c r="K180" s="44">
        <f>I180-J180</f>
        <v>18.560000000000002</v>
      </c>
      <c r="L180" s="44">
        <v>30</v>
      </c>
      <c r="M180" s="44">
        <f>L180*36%</f>
        <v>10.799999999999999</v>
      </c>
      <c r="N180" s="44">
        <f>L180-M180</f>
        <v>19.200000000000003</v>
      </c>
      <c r="O180" s="44">
        <v>30</v>
      </c>
      <c r="P180" s="44">
        <f>O180*36%</f>
        <v>10.799999999999999</v>
      </c>
      <c r="Q180" s="44">
        <f>O180-P180</f>
        <v>19.200000000000003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8.75">
      <c r="A181" s="17"/>
      <c r="B181" s="18" t="s">
        <v>10</v>
      </c>
      <c r="C181" s="43">
        <v>267</v>
      </c>
      <c r="D181" s="44">
        <f>C181*36%</f>
        <v>96.11999999999999</v>
      </c>
      <c r="E181" s="44">
        <f>C181-D181</f>
        <v>170.88</v>
      </c>
      <c r="F181" s="44">
        <v>67</v>
      </c>
      <c r="G181" s="44">
        <f>F181*36%</f>
        <v>24.119999999999997</v>
      </c>
      <c r="H181" s="44">
        <f>F181-G181</f>
        <v>42.88</v>
      </c>
      <c r="I181" s="44">
        <v>67</v>
      </c>
      <c r="J181" s="44">
        <f>I181*36%</f>
        <v>24.119999999999997</v>
      </c>
      <c r="K181" s="44">
        <f>I181-J181</f>
        <v>42.88</v>
      </c>
      <c r="L181" s="44">
        <v>67</v>
      </c>
      <c r="M181" s="44">
        <f>L181*36%</f>
        <v>24.119999999999997</v>
      </c>
      <c r="N181" s="44">
        <f>L181-M181</f>
        <v>42.88</v>
      </c>
      <c r="O181" s="44">
        <v>66</v>
      </c>
      <c r="P181" s="44">
        <f>O181*36%</f>
        <v>23.759999999999998</v>
      </c>
      <c r="Q181" s="44">
        <f>O181-P181</f>
        <v>42.24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52.5" customHeight="1">
      <c r="A182" s="24">
        <v>35</v>
      </c>
      <c r="B182" s="26" t="s">
        <v>56</v>
      </c>
      <c r="C182" s="41">
        <f>SUM(C183:C188)</f>
        <v>994</v>
      </c>
      <c r="D182" s="41">
        <f aca="true" t="shared" si="134" ref="D182:Q182">SUM(D183:D188)</f>
        <v>357.84</v>
      </c>
      <c r="E182" s="41">
        <f t="shared" si="134"/>
        <v>636.1600000000001</v>
      </c>
      <c r="F182" s="41">
        <f t="shared" si="134"/>
        <v>249</v>
      </c>
      <c r="G182" s="41">
        <f t="shared" si="134"/>
        <v>89.64000000000001</v>
      </c>
      <c r="H182" s="41">
        <f t="shared" si="134"/>
        <v>159.36</v>
      </c>
      <c r="I182" s="41">
        <f t="shared" si="134"/>
        <v>248</v>
      </c>
      <c r="J182" s="41">
        <f t="shared" si="134"/>
        <v>89.28</v>
      </c>
      <c r="K182" s="41">
        <f t="shared" si="134"/>
        <v>158.72</v>
      </c>
      <c r="L182" s="41">
        <f t="shared" si="134"/>
        <v>248</v>
      </c>
      <c r="M182" s="41">
        <f t="shared" si="134"/>
        <v>89.28</v>
      </c>
      <c r="N182" s="41">
        <f t="shared" si="134"/>
        <v>158.72</v>
      </c>
      <c r="O182" s="41">
        <f t="shared" si="134"/>
        <v>249</v>
      </c>
      <c r="P182" s="41">
        <f t="shared" si="134"/>
        <v>89.64000000000001</v>
      </c>
      <c r="Q182" s="41">
        <f t="shared" si="134"/>
        <v>159.35999999999999</v>
      </c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8.75">
      <c r="A183" s="17"/>
      <c r="B183" s="18" t="s">
        <v>73</v>
      </c>
      <c r="C183" s="43">
        <v>276</v>
      </c>
      <c r="D183" s="44">
        <f aca="true" t="shared" si="135" ref="D183:D188">C183*36%</f>
        <v>99.36</v>
      </c>
      <c r="E183" s="44">
        <f aca="true" t="shared" si="136" ref="E183:E188">C183-D183</f>
        <v>176.64</v>
      </c>
      <c r="F183" s="44">
        <v>69</v>
      </c>
      <c r="G183" s="44">
        <f aca="true" t="shared" si="137" ref="G183:G188">F183*36%</f>
        <v>24.84</v>
      </c>
      <c r="H183" s="44">
        <f aca="true" t="shared" si="138" ref="H183:H188">F183-G183</f>
        <v>44.16</v>
      </c>
      <c r="I183" s="44">
        <v>69</v>
      </c>
      <c r="J183" s="44">
        <f aca="true" t="shared" si="139" ref="J183:J188">I183*36%</f>
        <v>24.84</v>
      </c>
      <c r="K183" s="44">
        <f aca="true" t="shared" si="140" ref="K183:K188">I183-J183</f>
        <v>44.16</v>
      </c>
      <c r="L183" s="44">
        <v>69</v>
      </c>
      <c r="M183" s="44">
        <f aca="true" t="shared" si="141" ref="M183:M188">L183*36%</f>
        <v>24.84</v>
      </c>
      <c r="N183" s="44">
        <f aca="true" t="shared" si="142" ref="N183:N188">L183-M183</f>
        <v>44.16</v>
      </c>
      <c r="O183" s="44">
        <v>69</v>
      </c>
      <c r="P183" s="44">
        <f aca="true" t="shared" si="143" ref="P183:P188">O183*36%</f>
        <v>24.84</v>
      </c>
      <c r="Q183" s="44">
        <f aca="true" t="shared" si="144" ref="Q183:Q188">O183-P183</f>
        <v>44.16</v>
      </c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8.75">
      <c r="A184" s="17"/>
      <c r="B184" s="18" t="s">
        <v>27</v>
      </c>
      <c r="C184" s="43">
        <v>95</v>
      </c>
      <c r="D184" s="44">
        <f t="shared" si="135"/>
        <v>34.199999999999996</v>
      </c>
      <c r="E184" s="44">
        <f t="shared" si="136"/>
        <v>60.800000000000004</v>
      </c>
      <c r="F184" s="44">
        <v>24</v>
      </c>
      <c r="G184" s="44">
        <f t="shared" si="137"/>
        <v>8.64</v>
      </c>
      <c r="H184" s="44">
        <f t="shared" si="138"/>
        <v>15.36</v>
      </c>
      <c r="I184" s="44">
        <v>23</v>
      </c>
      <c r="J184" s="44">
        <f t="shared" si="139"/>
        <v>8.28</v>
      </c>
      <c r="K184" s="44">
        <f t="shared" si="140"/>
        <v>14.72</v>
      </c>
      <c r="L184" s="44">
        <v>24</v>
      </c>
      <c r="M184" s="44">
        <f t="shared" si="141"/>
        <v>8.64</v>
      </c>
      <c r="N184" s="44">
        <f t="shared" si="142"/>
        <v>15.36</v>
      </c>
      <c r="O184" s="44">
        <v>24</v>
      </c>
      <c r="P184" s="44">
        <f t="shared" si="143"/>
        <v>8.64</v>
      </c>
      <c r="Q184" s="44">
        <f t="shared" si="144"/>
        <v>15.36</v>
      </c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8.75">
      <c r="A185" s="17"/>
      <c r="B185" s="18" t="s">
        <v>10</v>
      </c>
      <c r="C185" s="43">
        <v>199</v>
      </c>
      <c r="D185" s="44">
        <f t="shared" si="135"/>
        <v>71.64</v>
      </c>
      <c r="E185" s="44">
        <f t="shared" si="136"/>
        <v>127.36</v>
      </c>
      <c r="F185" s="44">
        <v>50</v>
      </c>
      <c r="G185" s="44">
        <f t="shared" si="137"/>
        <v>18</v>
      </c>
      <c r="H185" s="44">
        <f t="shared" si="138"/>
        <v>32</v>
      </c>
      <c r="I185" s="44">
        <v>50</v>
      </c>
      <c r="J185" s="44">
        <f t="shared" si="139"/>
        <v>18</v>
      </c>
      <c r="K185" s="44">
        <f t="shared" si="140"/>
        <v>32</v>
      </c>
      <c r="L185" s="44">
        <v>49</v>
      </c>
      <c r="M185" s="44">
        <f t="shared" si="141"/>
        <v>17.64</v>
      </c>
      <c r="N185" s="44">
        <f t="shared" si="142"/>
        <v>31.36</v>
      </c>
      <c r="O185" s="44">
        <v>50</v>
      </c>
      <c r="P185" s="44">
        <f t="shared" si="143"/>
        <v>18</v>
      </c>
      <c r="Q185" s="44">
        <f t="shared" si="144"/>
        <v>32</v>
      </c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8.75">
      <c r="A186" s="17"/>
      <c r="B186" s="18" t="s">
        <v>29</v>
      </c>
      <c r="C186" s="43">
        <v>211</v>
      </c>
      <c r="D186" s="44">
        <f t="shared" si="135"/>
        <v>75.96</v>
      </c>
      <c r="E186" s="44">
        <f t="shared" si="136"/>
        <v>135.04000000000002</v>
      </c>
      <c r="F186" s="44">
        <v>52</v>
      </c>
      <c r="G186" s="44">
        <f t="shared" si="137"/>
        <v>18.72</v>
      </c>
      <c r="H186" s="44">
        <f t="shared" si="138"/>
        <v>33.28</v>
      </c>
      <c r="I186" s="44">
        <v>53</v>
      </c>
      <c r="J186" s="44">
        <f t="shared" si="139"/>
        <v>19.08</v>
      </c>
      <c r="K186" s="44">
        <f t="shared" si="140"/>
        <v>33.92</v>
      </c>
      <c r="L186" s="44">
        <v>53</v>
      </c>
      <c r="M186" s="44">
        <f t="shared" si="141"/>
        <v>19.08</v>
      </c>
      <c r="N186" s="44">
        <f t="shared" si="142"/>
        <v>33.92</v>
      </c>
      <c r="O186" s="44">
        <v>53</v>
      </c>
      <c r="P186" s="44">
        <f t="shared" si="143"/>
        <v>19.08</v>
      </c>
      <c r="Q186" s="44">
        <f t="shared" si="144"/>
        <v>33.92</v>
      </c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8.75">
      <c r="A187" s="17"/>
      <c r="B187" s="18" t="s">
        <v>74</v>
      </c>
      <c r="C187" s="43">
        <v>59</v>
      </c>
      <c r="D187" s="44">
        <f t="shared" si="135"/>
        <v>21.24</v>
      </c>
      <c r="E187" s="44">
        <f t="shared" si="136"/>
        <v>37.760000000000005</v>
      </c>
      <c r="F187" s="44">
        <v>15</v>
      </c>
      <c r="G187" s="44">
        <f t="shared" si="137"/>
        <v>5.3999999999999995</v>
      </c>
      <c r="H187" s="44">
        <f t="shared" si="138"/>
        <v>9.600000000000001</v>
      </c>
      <c r="I187" s="44">
        <v>14</v>
      </c>
      <c r="J187" s="44">
        <f t="shared" si="139"/>
        <v>5.04</v>
      </c>
      <c r="K187" s="44">
        <f t="shared" si="140"/>
        <v>8.96</v>
      </c>
      <c r="L187" s="44">
        <v>15</v>
      </c>
      <c r="M187" s="44">
        <f t="shared" si="141"/>
        <v>5.3999999999999995</v>
      </c>
      <c r="N187" s="44">
        <f t="shared" si="142"/>
        <v>9.600000000000001</v>
      </c>
      <c r="O187" s="44">
        <v>15</v>
      </c>
      <c r="P187" s="44">
        <f t="shared" si="143"/>
        <v>5.3999999999999995</v>
      </c>
      <c r="Q187" s="44">
        <f t="shared" si="144"/>
        <v>9.600000000000001</v>
      </c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8.75">
      <c r="A188" s="17"/>
      <c r="B188" s="18" t="s">
        <v>72</v>
      </c>
      <c r="C188" s="43">
        <v>154</v>
      </c>
      <c r="D188" s="44">
        <f t="shared" si="135"/>
        <v>55.44</v>
      </c>
      <c r="E188" s="44">
        <f t="shared" si="136"/>
        <v>98.56</v>
      </c>
      <c r="F188" s="44">
        <v>39</v>
      </c>
      <c r="G188" s="44">
        <f t="shared" si="137"/>
        <v>14.04</v>
      </c>
      <c r="H188" s="44">
        <f t="shared" si="138"/>
        <v>24.96</v>
      </c>
      <c r="I188" s="44">
        <v>39</v>
      </c>
      <c r="J188" s="44">
        <f t="shared" si="139"/>
        <v>14.04</v>
      </c>
      <c r="K188" s="44">
        <f t="shared" si="140"/>
        <v>24.96</v>
      </c>
      <c r="L188" s="44">
        <v>38</v>
      </c>
      <c r="M188" s="44">
        <f t="shared" si="141"/>
        <v>13.68</v>
      </c>
      <c r="N188" s="44">
        <f t="shared" si="142"/>
        <v>24.32</v>
      </c>
      <c r="O188" s="44">
        <v>38</v>
      </c>
      <c r="P188" s="44">
        <f t="shared" si="143"/>
        <v>13.68</v>
      </c>
      <c r="Q188" s="44">
        <f t="shared" si="144"/>
        <v>24.32</v>
      </c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56.25">
      <c r="A189" s="24">
        <v>36</v>
      </c>
      <c r="B189" s="26" t="s">
        <v>57</v>
      </c>
      <c r="C189" s="41">
        <f>SUM(C190:C198)</f>
        <v>3551</v>
      </c>
      <c r="D189" s="41">
        <f aca="true" t="shared" si="145" ref="D189:Q189">SUM(D190:D198)</f>
        <v>1278.3600000000001</v>
      </c>
      <c r="E189" s="41">
        <f t="shared" si="145"/>
        <v>2272.64</v>
      </c>
      <c r="F189" s="41">
        <f t="shared" si="145"/>
        <v>886</v>
      </c>
      <c r="G189" s="41">
        <f t="shared" si="145"/>
        <v>318.96</v>
      </c>
      <c r="H189" s="41">
        <f t="shared" si="145"/>
        <v>567.04</v>
      </c>
      <c r="I189" s="41">
        <f t="shared" si="145"/>
        <v>889</v>
      </c>
      <c r="J189" s="41">
        <f t="shared" si="145"/>
        <v>320.04</v>
      </c>
      <c r="K189" s="41">
        <f t="shared" si="145"/>
        <v>568.96</v>
      </c>
      <c r="L189" s="41">
        <f t="shared" si="145"/>
        <v>888</v>
      </c>
      <c r="M189" s="41">
        <f t="shared" si="145"/>
        <v>319.68</v>
      </c>
      <c r="N189" s="41">
        <f t="shared" si="145"/>
        <v>568.3199999999999</v>
      </c>
      <c r="O189" s="41">
        <f t="shared" si="145"/>
        <v>888</v>
      </c>
      <c r="P189" s="41">
        <f t="shared" si="145"/>
        <v>319.68</v>
      </c>
      <c r="Q189" s="41">
        <f t="shared" si="145"/>
        <v>568.3199999999999</v>
      </c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8.75">
      <c r="A190" s="17"/>
      <c r="B190" s="18" t="s">
        <v>73</v>
      </c>
      <c r="C190" s="43">
        <v>408</v>
      </c>
      <c r="D190" s="44">
        <f>C190*36%</f>
        <v>146.88</v>
      </c>
      <c r="E190" s="44">
        <f>C190-D190</f>
        <v>261.12</v>
      </c>
      <c r="F190" s="44">
        <v>102</v>
      </c>
      <c r="G190" s="44">
        <f>F190*36%</f>
        <v>36.72</v>
      </c>
      <c r="H190" s="44">
        <f>F190-G190</f>
        <v>65.28</v>
      </c>
      <c r="I190" s="44">
        <v>102</v>
      </c>
      <c r="J190" s="44">
        <f>I190*36%</f>
        <v>36.72</v>
      </c>
      <c r="K190" s="44">
        <f>I190-J190</f>
        <v>65.28</v>
      </c>
      <c r="L190" s="44">
        <v>102</v>
      </c>
      <c r="M190" s="44">
        <f>L190*36%</f>
        <v>36.72</v>
      </c>
      <c r="N190" s="44">
        <f>L190-M190</f>
        <v>65.28</v>
      </c>
      <c r="O190" s="44">
        <v>102</v>
      </c>
      <c r="P190" s="44">
        <f>O190*36%</f>
        <v>36.72</v>
      </c>
      <c r="Q190" s="44">
        <f>O190-P190</f>
        <v>65.28</v>
      </c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8.75">
      <c r="A191" s="17"/>
      <c r="B191" s="18" t="s">
        <v>15</v>
      </c>
      <c r="C191" s="43">
        <v>227</v>
      </c>
      <c r="D191" s="44">
        <f aca="true" t="shared" si="146" ref="D191:D198">C191*36%</f>
        <v>81.72</v>
      </c>
      <c r="E191" s="44">
        <f>C191-D191</f>
        <v>145.28</v>
      </c>
      <c r="F191" s="44">
        <v>56</v>
      </c>
      <c r="G191" s="44">
        <f aca="true" t="shared" si="147" ref="G191:G198">F191*36%</f>
        <v>20.16</v>
      </c>
      <c r="H191" s="44">
        <f aca="true" t="shared" si="148" ref="H191:H198">F191-G191</f>
        <v>35.84</v>
      </c>
      <c r="I191" s="44">
        <v>57</v>
      </c>
      <c r="J191" s="44">
        <f aca="true" t="shared" si="149" ref="J191:J198">I191*36%</f>
        <v>20.52</v>
      </c>
      <c r="K191" s="44">
        <f aca="true" t="shared" si="150" ref="K191:K198">I191-J191</f>
        <v>36.480000000000004</v>
      </c>
      <c r="L191" s="44">
        <v>57</v>
      </c>
      <c r="M191" s="44">
        <f aca="true" t="shared" si="151" ref="M191:M198">L191*36%</f>
        <v>20.52</v>
      </c>
      <c r="N191" s="44">
        <f aca="true" t="shared" si="152" ref="N191:N198">L191-M191</f>
        <v>36.480000000000004</v>
      </c>
      <c r="O191" s="44">
        <v>57</v>
      </c>
      <c r="P191" s="44">
        <f aca="true" t="shared" si="153" ref="P191:P198">O191*36%</f>
        <v>20.52</v>
      </c>
      <c r="Q191" s="44">
        <f aca="true" t="shared" si="154" ref="Q191:Q198">O191-P191</f>
        <v>36.480000000000004</v>
      </c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8.75">
      <c r="A192" s="17"/>
      <c r="B192" s="18" t="s">
        <v>16</v>
      </c>
      <c r="C192" s="43">
        <v>385</v>
      </c>
      <c r="D192" s="44">
        <f t="shared" si="146"/>
        <v>138.6</v>
      </c>
      <c r="E192" s="44">
        <f>C192-D192</f>
        <v>246.4</v>
      </c>
      <c r="F192" s="44">
        <v>96</v>
      </c>
      <c r="G192" s="44">
        <f t="shared" si="147"/>
        <v>34.56</v>
      </c>
      <c r="H192" s="44">
        <f t="shared" si="148"/>
        <v>61.44</v>
      </c>
      <c r="I192" s="44">
        <v>97</v>
      </c>
      <c r="J192" s="44">
        <f t="shared" si="149"/>
        <v>34.92</v>
      </c>
      <c r="K192" s="44">
        <f t="shared" si="150"/>
        <v>62.08</v>
      </c>
      <c r="L192" s="44">
        <v>96</v>
      </c>
      <c r="M192" s="44">
        <f t="shared" si="151"/>
        <v>34.56</v>
      </c>
      <c r="N192" s="44">
        <f t="shared" si="152"/>
        <v>61.44</v>
      </c>
      <c r="O192" s="44">
        <v>96</v>
      </c>
      <c r="P192" s="44">
        <f t="shared" si="153"/>
        <v>34.56</v>
      </c>
      <c r="Q192" s="44">
        <f t="shared" si="154"/>
        <v>61.44</v>
      </c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37.5">
      <c r="A193" s="17"/>
      <c r="B193" s="19" t="s">
        <v>75</v>
      </c>
      <c r="C193" s="43">
        <v>198</v>
      </c>
      <c r="D193" s="44">
        <f t="shared" si="146"/>
        <v>71.28</v>
      </c>
      <c r="E193" s="44">
        <f aca="true" t="shared" si="155" ref="E193:E198">C193-D193</f>
        <v>126.72</v>
      </c>
      <c r="F193" s="44">
        <v>50</v>
      </c>
      <c r="G193" s="44">
        <f t="shared" si="147"/>
        <v>18</v>
      </c>
      <c r="H193" s="44">
        <f t="shared" si="148"/>
        <v>32</v>
      </c>
      <c r="I193" s="44">
        <v>50</v>
      </c>
      <c r="J193" s="44">
        <f t="shared" si="149"/>
        <v>18</v>
      </c>
      <c r="K193" s="44">
        <f t="shared" si="150"/>
        <v>32</v>
      </c>
      <c r="L193" s="44">
        <v>49</v>
      </c>
      <c r="M193" s="44">
        <f t="shared" si="151"/>
        <v>17.64</v>
      </c>
      <c r="N193" s="44">
        <f t="shared" si="152"/>
        <v>31.36</v>
      </c>
      <c r="O193" s="44">
        <v>49</v>
      </c>
      <c r="P193" s="44">
        <f t="shared" si="153"/>
        <v>17.64</v>
      </c>
      <c r="Q193" s="44">
        <f t="shared" si="154"/>
        <v>31.36</v>
      </c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8.75">
      <c r="A194" s="17"/>
      <c r="B194" s="18" t="s">
        <v>18</v>
      </c>
      <c r="C194" s="43">
        <v>69</v>
      </c>
      <c r="D194" s="44">
        <f t="shared" si="146"/>
        <v>24.84</v>
      </c>
      <c r="E194" s="44">
        <f t="shared" si="155"/>
        <v>44.16</v>
      </c>
      <c r="F194" s="44">
        <v>18</v>
      </c>
      <c r="G194" s="44">
        <f t="shared" si="147"/>
        <v>6.4799999999999995</v>
      </c>
      <c r="H194" s="44">
        <f t="shared" si="148"/>
        <v>11.52</v>
      </c>
      <c r="I194" s="44">
        <v>17</v>
      </c>
      <c r="J194" s="44">
        <f t="shared" si="149"/>
        <v>6.12</v>
      </c>
      <c r="K194" s="44">
        <f t="shared" si="150"/>
        <v>10.879999999999999</v>
      </c>
      <c r="L194" s="44">
        <v>17</v>
      </c>
      <c r="M194" s="44">
        <f t="shared" si="151"/>
        <v>6.12</v>
      </c>
      <c r="N194" s="44">
        <f t="shared" si="152"/>
        <v>10.879999999999999</v>
      </c>
      <c r="O194" s="44">
        <v>17</v>
      </c>
      <c r="P194" s="44">
        <f t="shared" si="153"/>
        <v>6.12</v>
      </c>
      <c r="Q194" s="44">
        <f t="shared" si="154"/>
        <v>10.879999999999999</v>
      </c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8.75">
      <c r="A195" s="17"/>
      <c r="B195" s="18" t="s">
        <v>10</v>
      </c>
      <c r="C195" s="43">
        <v>931</v>
      </c>
      <c r="D195" s="44">
        <f t="shared" si="146"/>
        <v>335.15999999999997</v>
      </c>
      <c r="E195" s="44">
        <f t="shared" si="155"/>
        <v>595.84</v>
      </c>
      <c r="F195" s="44">
        <v>232</v>
      </c>
      <c r="G195" s="44">
        <f t="shared" si="147"/>
        <v>83.52</v>
      </c>
      <c r="H195" s="44">
        <f t="shared" si="148"/>
        <v>148.48000000000002</v>
      </c>
      <c r="I195" s="44">
        <v>233</v>
      </c>
      <c r="J195" s="44">
        <f t="shared" si="149"/>
        <v>83.88</v>
      </c>
      <c r="K195" s="44">
        <f t="shared" si="150"/>
        <v>149.12</v>
      </c>
      <c r="L195" s="44">
        <v>233</v>
      </c>
      <c r="M195" s="44">
        <f t="shared" si="151"/>
        <v>83.88</v>
      </c>
      <c r="N195" s="44">
        <f t="shared" si="152"/>
        <v>149.12</v>
      </c>
      <c r="O195" s="44">
        <v>233</v>
      </c>
      <c r="P195" s="44">
        <f t="shared" si="153"/>
        <v>83.88</v>
      </c>
      <c r="Q195" s="44">
        <f t="shared" si="154"/>
        <v>149.12</v>
      </c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8.75">
      <c r="A196" s="17"/>
      <c r="B196" s="18" t="s">
        <v>19</v>
      </c>
      <c r="C196" s="43">
        <v>11</v>
      </c>
      <c r="D196" s="44">
        <f t="shared" si="146"/>
        <v>3.96</v>
      </c>
      <c r="E196" s="44">
        <f t="shared" si="155"/>
        <v>7.04</v>
      </c>
      <c r="F196" s="44">
        <v>2</v>
      </c>
      <c r="G196" s="44">
        <f t="shared" si="147"/>
        <v>0.72</v>
      </c>
      <c r="H196" s="44">
        <f t="shared" si="148"/>
        <v>1.28</v>
      </c>
      <c r="I196" s="44">
        <v>3</v>
      </c>
      <c r="J196" s="44">
        <f t="shared" si="149"/>
        <v>1.08</v>
      </c>
      <c r="K196" s="44">
        <f t="shared" si="150"/>
        <v>1.92</v>
      </c>
      <c r="L196" s="44">
        <v>3</v>
      </c>
      <c r="M196" s="44">
        <f t="shared" si="151"/>
        <v>1.08</v>
      </c>
      <c r="N196" s="44">
        <f t="shared" si="152"/>
        <v>1.92</v>
      </c>
      <c r="O196" s="44">
        <v>3</v>
      </c>
      <c r="P196" s="44">
        <f t="shared" si="153"/>
        <v>1.08</v>
      </c>
      <c r="Q196" s="44">
        <f t="shared" si="154"/>
        <v>1.92</v>
      </c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8.75">
      <c r="A197" s="17"/>
      <c r="B197" s="18" t="s">
        <v>74</v>
      </c>
      <c r="C197" s="43">
        <v>486</v>
      </c>
      <c r="D197" s="44">
        <f t="shared" si="146"/>
        <v>174.95999999999998</v>
      </c>
      <c r="E197" s="44">
        <f t="shared" si="155"/>
        <v>311.04</v>
      </c>
      <c r="F197" s="44">
        <v>121</v>
      </c>
      <c r="G197" s="44">
        <f t="shared" si="147"/>
        <v>43.559999999999995</v>
      </c>
      <c r="H197" s="44">
        <f t="shared" si="148"/>
        <v>77.44</v>
      </c>
      <c r="I197" s="44">
        <v>121</v>
      </c>
      <c r="J197" s="44">
        <f t="shared" si="149"/>
        <v>43.559999999999995</v>
      </c>
      <c r="K197" s="44">
        <f t="shared" si="150"/>
        <v>77.44</v>
      </c>
      <c r="L197" s="44">
        <v>122</v>
      </c>
      <c r="M197" s="44">
        <f t="shared" si="151"/>
        <v>43.92</v>
      </c>
      <c r="N197" s="44">
        <f t="shared" si="152"/>
        <v>78.08</v>
      </c>
      <c r="O197" s="44">
        <v>122</v>
      </c>
      <c r="P197" s="44">
        <f t="shared" si="153"/>
        <v>43.92</v>
      </c>
      <c r="Q197" s="44">
        <f t="shared" si="154"/>
        <v>78.08</v>
      </c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8.75">
      <c r="A198" s="17"/>
      <c r="B198" s="18" t="s">
        <v>72</v>
      </c>
      <c r="C198" s="43">
        <v>836</v>
      </c>
      <c r="D198" s="44">
        <f t="shared" si="146"/>
        <v>300.96</v>
      </c>
      <c r="E198" s="44">
        <f t="shared" si="155"/>
        <v>535.04</v>
      </c>
      <c r="F198" s="44">
        <v>209</v>
      </c>
      <c r="G198" s="44">
        <f t="shared" si="147"/>
        <v>75.24</v>
      </c>
      <c r="H198" s="44">
        <f t="shared" si="148"/>
        <v>133.76</v>
      </c>
      <c r="I198" s="44">
        <v>209</v>
      </c>
      <c r="J198" s="44">
        <f t="shared" si="149"/>
        <v>75.24</v>
      </c>
      <c r="K198" s="44">
        <f t="shared" si="150"/>
        <v>133.76</v>
      </c>
      <c r="L198" s="44">
        <v>209</v>
      </c>
      <c r="M198" s="44">
        <f t="shared" si="151"/>
        <v>75.24</v>
      </c>
      <c r="N198" s="44">
        <f t="shared" si="152"/>
        <v>133.76</v>
      </c>
      <c r="O198" s="44">
        <v>209</v>
      </c>
      <c r="P198" s="44">
        <f t="shared" si="153"/>
        <v>75.24</v>
      </c>
      <c r="Q198" s="44">
        <f t="shared" si="154"/>
        <v>133.76</v>
      </c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56.25">
      <c r="A199" s="24">
        <v>37</v>
      </c>
      <c r="B199" s="26" t="s">
        <v>99</v>
      </c>
      <c r="C199" s="41">
        <f>SUM(C200:C201)+SUM(C203:C207)</f>
        <v>851</v>
      </c>
      <c r="D199" s="41">
        <f aca="true" t="shared" si="156" ref="D199:Q199">SUM(D200:D201)+SUM(D203:D207)</f>
        <v>306.35999999999996</v>
      </c>
      <c r="E199" s="41">
        <f t="shared" si="156"/>
        <v>544.64</v>
      </c>
      <c r="F199" s="41">
        <f t="shared" si="156"/>
        <v>212</v>
      </c>
      <c r="G199" s="41">
        <f t="shared" si="156"/>
        <v>76.32</v>
      </c>
      <c r="H199" s="41">
        <f t="shared" si="156"/>
        <v>135.68</v>
      </c>
      <c r="I199" s="41">
        <f t="shared" si="156"/>
        <v>213</v>
      </c>
      <c r="J199" s="41">
        <f t="shared" si="156"/>
        <v>76.68</v>
      </c>
      <c r="K199" s="41">
        <f t="shared" si="156"/>
        <v>136.32</v>
      </c>
      <c r="L199" s="41">
        <f t="shared" si="156"/>
        <v>213</v>
      </c>
      <c r="M199" s="41">
        <f t="shared" si="156"/>
        <v>76.68</v>
      </c>
      <c r="N199" s="41">
        <f t="shared" si="156"/>
        <v>136.32000000000002</v>
      </c>
      <c r="O199" s="41">
        <f t="shared" si="156"/>
        <v>213</v>
      </c>
      <c r="P199" s="41">
        <f t="shared" si="156"/>
        <v>76.68</v>
      </c>
      <c r="Q199" s="41">
        <f t="shared" si="156"/>
        <v>136.32000000000002</v>
      </c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8.75">
      <c r="A200" s="17"/>
      <c r="B200" s="18" t="s">
        <v>73</v>
      </c>
      <c r="C200" s="43">
        <v>27</v>
      </c>
      <c r="D200" s="44">
        <f>C200*36%</f>
        <v>9.719999999999999</v>
      </c>
      <c r="E200" s="44">
        <f>C200-D200</f>
        <v>17.28</v>
      </c>
      <c r="F200" s="44">
        <v>6</v>
      </c>
      <c r="G200" s="44">
        <f>F200*36%</f>
        <v>2.16</v>
      </c>
      <c r="H200" s="44">
        <f>F200-G200</f>
        <v>3.84</v>
      </c>
      <c r="I200" s="44">
        <v>7</v>
      </c>
      <c r="J200" s="44">
        <f>I200*36%</f>
        <v>2.52</v>
      </c>
      <c r="K200" s="44">
        <f>I200-J200</f>
        <v>4.48</v>
      </c>
      <c r="L200" s="44">
        <v>7</v>
      </c>
      <c r="M200" s="44">
        <f>L200*36%</f>
        <v>2.52</v>
      </c>
      <c r="N200" s="44">
        <f>L200-M200</f>
        <v>4.48</v>
      </c>
      <c r="O200" s="44">
        <v>7</v>
      </c>
      <c r="P200" s="44">
        <f>O200*36%</f>
        <v>2.52</v>
      </c>
      <c r="Q200" s="44">
        <f>O200-P200</f>
        <v>4.48</v>
      </c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8.75">
      <c r="A201" s="17"/>
      <c r="B201" s="18" t="s">
        <v>16</v>
      </c>
      <c r="C201" s="43">
        <v>126</v>
      </c>
      <c r="D201" s="44">
        <f aca="true" t="shared" si="157" ref="D201:D207">C201*36%</f>
        <v>45.36</v>
      </c>
      <c r="E201" s="44">
        <f aca="true" t="shared" si="158" ref="E201:E207">C201-D201</f>
        <v>80.64</v>
      </c>
      <c r="F201" s="44">
        <v>31</v>
      </c>
      <c r="G201" s="44">
        <f aca="true" t="shared" si="159" ref="G201:G207">F201*36%</f>
        <v>11.16</v>
      </c>
      <c r="H201" s="44">
        <f aca="true" t="shared" si="160" ref="H201:H207">F201-G201</f>
        <v>19.84</v>
      </c>
      <c r="I201" s="44">
        <v>31</v>
      </c>
      <c r="J201" s="44">
        <f aca="true" t="shared" si="161" ref="J201:J207">I201*36%</f>
        <v>11.16</v>
      </c>
      <c r="K201" s="44">
        <f aca="true" t="shared" si="162" ref="K201:K207">I201-J201</f>
        <v>19.84</v>
      </c>
      <c r="L201" s="44">
        <v>32</v>
      </c>
      <c r="M201" s="44">
        <f aca="true" t="shared" si="163" ref="M201:M207">L201*36%</f>
        <v>11.52</v>
      </c>
      <c r="N201" s="44">
        <f aca="true" t="shared" si="164" ref="N201:N207">L201-M201</f>
        <v>20.48</v>
      </c>
      <c r="O201" s="44">
        <v>32</v>
      </c>
      <c r="P201" s="44">
        <f aca="true" t="shared" si="165" ref="P201:P207">O201*36%</f>
        <v>11.52</v>
      </c>
      <c r="Q201" s="44">
        <f aca="true" t="shared" si="166" ref="Q201:Q207">O201-P201</f>
        <v>20.48</v>
      </c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s="74" customFormat="1" ht="24.75" customHeight="1">
      <c r="A202" s="71">
        <v>1</v>
      </c>
      <c r="B202" s="67">
        <v>2</v>
      </c>
      <c r="C202" s="72">
        <v>3</v>
      </c>
      <c r="D202" s="72">
        <v>4</v>
      </c>
      <c r="E202" s="72">
        <v>5</v>
      </c>
      <c r="F202" s="68">
        <v>6</v>
      </c>
      <c r="G202" s="72">
        <v>7</v>
      </c>
      <c r="H202" s="72">
        <v>8</v>
      </c>
      <c r="I202" s="68">
        <v>9</v>
      </c>
      <c r="J202" s="72">
        <v>10</v>
      </c>
      <c r="K202" s="72">
        <v>11</v>
      </c>
      <c r="L202" s="68">
        <v>12</v>
      </c>
      <c r="M202" s="72">
        <v>13</v>
      </c>
      <c r="N202" s="72">
        <v>14</v>
      </c>
      <c r="O202" s="68">
        <v>15</v>
      </c>
      <c r="P202" s="72">
        <v>16</v>
      </c>
      <c r="Q202" s="72">
        <v>17</v>
      </c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</row>
    <row r="203" spans="1:29" ht="18.75">
      <c r="A203" s="17"/>
      <c r="B203" s="18" t="s">
        <v>27</v>
      </c>
      <c r="C203" s="43">
        <v>88</v>
      </c>
      <c r="D203" s="44">
        <f t="shared" si="157"/>
        <v>31.68</v>
      </c>
      <c r="E203" s="44">
        <f t="shared" si="158"/>
        <v>56.32</v>
      </c>
      <c r="F203" s="44">
        <v>22</v>
      </c>
      <c r="G203" s="44">
        <f t="shared" si="159"/>
        <v>7.92</v>
      </c>
      <c r="H203" s="44">
        <f t="shared" si="160"/>
        <v>14.08</v>
      </c>
      <c r="I203" s="44">
        <v>22</v>
      </c>
      <c r="J203" s="44">
        <f t="shared" si="161"/>
        <v>7.92</v>
      </c>
      <c r="K203" s="44">
        <f t="shared" si="162"/>
        <v>14.08</v>
      </c>
      <c r="L203" s="44">
        <v>22</v>
      </c>
      <c r="M203" s="44">
        <f t="shared" si="163"/>
        <v>7.92</v>
      </c>
      <c r="N203" s="44">
        <f t="shared" si="164"/>
        <v>14.08</v>
      </c>
      <c r="O203" s="44">
        <v>22</v>
      </c>
      <c r="P203" s="44">
        <f t="shared" si="165"/>
        <v>7.92</v>
      </c>
      <c r="Q203" s="44">
        <f t="shared" si="166"/>
        <v>14.08</v>
      </c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8.75">
      <c r="A204" s="17"/>
      <c r="B204" s="18" t="s">
        <v>10</v>
      </c>
      <c r="C204" s="43">
        <v>349</v>
      </c>
      <c r="D204" s="44">
        <f t="shared" si="157"/>
        <v>125.64</v>
      </c>
      <c r="E204" s="44">
        <f t="shared" si="158"/>
        <v>223.36</v>
      </c>
      <c r="F204" s="44">
        <v>88</v>
      </c>
      <c r="G204" s="44">
        <f t="shared" si="159"/>
        <v>31.68</v>
      </c>
      <c r="H204" s="44">
        <f t="shared" si="160"/>
        <v>56.32</v>
      </c>
      <c r="I204" s="44">
        <v>87</v>
      </c>
      <c r="J204" s="44">
        <f t="shared" si="161"/>
        <v>31.32</v>
      </c>
      <c r="K204" s="44">
        <f t="shared" si="162"/>
        <v>55.68</v>
      </c>
      <c r="L204" s="44">
        <v>87</v>
      </c>
      <c r="M204" s="44">
        <f t="shared" si="163"/>
        <v>31.32</v>
      </c>
      <c r="N204" s="44">
        <f t="shared" si="164"/>
        <v>55.68</v>
      </c>
      <c r="O204" s="44">
        <v>87</v>
      </c>
      <c r="P204" s="44">
        <f t="shared" si="165"/>
        <v>31.32</v>
      </c>
      <c r="Q204" s="44">
        <f t="shared" si="166"/>
        <v>55.68</v>
      </c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8.75">
      <c r="A205" s="17"/>
      <c r="B205" s="18" t="s">
        <v>29</v>
      </c>
      <c r="C205" s="43">
        <v>102</v>
      </c>
      <c r="D205" s="44">
        <f t="shared" si="157"/>
        <v>36.72</v>
      </c>
      <c r="E205" s="44">
        <f t="shared" si="158"/>
        <v>65.28</v>
      </c>
      <c r="F205" s="44">
        <v>26</v>
      </c>
      <c r="G205" s="44">
        <f t="shared" si="159"/>
        <v>9.36</v>
      </c>
      <c r="H205" s="44">
        <f t="shared" si="160"/>
        <v>16.64</v>
      </c>
      <c r="I205" s="44">
        <v>26</v>
      </c>
      <c r="J205" s="44">
        <f t="shared" si="161"/>
        <v>9.36</v>
      </c>
      <c r="K205" s="44">
        <f t="shared" si="162"/>
        <v>16.64</v>
      </c>
      <c r="L205" s="44">
        <v>25</v>
      </c>
      <c r="M205" s="44">
        <f t="shared" si="163"/>
        <v>9</v>
      </c>
      <c r="N205" s="44">
        <f t="shared" si="164"/>
        <v>16</v>
      </c>
      <c r="O205" s="44">
        <v>25</v>
      </c>
      <c r="P205" s="44">
        <f t="shared" si="165"/>
        <v>9</v>
      </c>
      <c r="Q205" s="44">
        <f t="shared" si="166"/>
        <v>16</v>
      </c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8.75">
      <c r="A206" s="17"/>
      <c r="B206" s="18" t="s">
        <v>74</v>
      </c>
      <c r="C206" s="43">
        <v>16</v>
      </c>
      <c r="D206" s="44">
        <f t="shared" si="157"/>
        <v>5.76</v>
      </c>
      <c r="E206" s="44">
        <f t="shared" si="158"/>
        <v>10.24</v>
      </c>
      <c r="F206" s="44">
        <v>4</v>
      </c>
      <c r="G206" s="44">
        <f t="shared" si="159"/>
        <v>1.44</v>
      </c>
      <c r="H206" s="44">
        <f t="shared" si="160"/>
        <v>2.56</v>
      </c>
      <c r="I206" s="44">
        <v>4</v>
      </c>
      <c r="J206" s="44">
        <f t="shared" si="161"/>
        <v>1.44</v>
      </c>
      <c r="K206" s="44">
        <f t="shared" si="162"/>
        <v>2.56</v>
      </c>
      <c r="L206" s="44">
        <v>4</v>
      </c>
      <c r="M206" s="44">
        <f t="shared" si="163"/>
        <v>1.44</v>
      </c>
      <c r="N206" s="44">
        <f t="shared" si="164"/>
        <v>2.56</v>
      </c>
      <c r="O206" s="44">
        <v>4</v>
      </c>
      <c r="P206" s="44">
        <f t="shared" si="165"/>
        <v>1.44</v>
      </c>
      <c r="Q206" s="44">
        <f t="shared" si="166"/>
        <v>2.56</v>
      </c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8.75">
      <c r="A207" s="17"/>
      <c r="B207" s="18" t="s">
        <v>72</v>
      </c>
      <c r="C207" s="43">
        <v>143</v>
      </c>
      <c r="D207" s="44">
        <f t="shared" si="157"/>
        <v>51.48</v>
      </c>
      <c r="E207" s="44">
        <f t="shared" si="158"/>
        <v>91.52000000000001</v>
      </c>
      <c r="F207" s="44">
        <v>35</v>
      </c>
      <c r="G207" s="44">
        <f t="shared" si="159"/>
        <v>12.6</v>
      </c>
      <c r="H207" s="44">
        <f t="shared" si="160"/>
        <v>22.4</v>
      </c>
      <c r="I207" s="44">
        <v>36</v>
      </c>
      <c r="J207" s="44">
        <f t="shared" si="161"/>
        <v>12.959999999999999</v>
      </c>
      <c r="K207" s="44">
        <f t="shared" si="162"/>
        <v>23.04</v>
      </c>
      <c r="L207" s="44">
        <v>36</v>
      </c>
      <c r="M207" s="44">
        <f t="shared" si="163"/>
        <v>12.959999999999999</v>
      </c>
      <c r="N207" s="44">
        <f t="shared" si="164"/>
        <v>23.04</v>
      </c>
      <c r="O207" s="44">
        <v>36</v>
      </c>
      <c r="P207" s="44">
        <f t="shared" si="165"/>
        <v>12.959999999999999</v>
      </c>
      <c r="Q207" s="44">
        <f t="shared" si="166"/>
        <v>23.04</v>
      </c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53.25" customHeight="1">
      <c r="A208" s="24">
        <v>38</v>
      </c>
      <c r="B208" s="26" t="s">
        <v>59</v>
      </c>
      <c r="C208" s="41">
        <f>SUM(C209:C211)</f>
        <v>385</v>
      </c>
      <c r="D208" s="41">
        <f aca="true" t="shared" si="167" ref="D208:Q208">SUM(D209:D211)</f>
        <v>138.6</v>
      </c>
      <c r="E208" s="41">
        <f t="shared" si="167"/>
        <v>246.40000000000003</v>
      </c>
      <c r="F208" s="41">
        <f t="shared" si="167"/>
        <v>96</v>
      </c>
      <c r="G208" s="41">
        <f t="shared" si="167"/>
        <v>34.56</v>
      </c>
      <c r="H208" s="41">
        <f t="shared" si="167"/>
        <v>61.440000000000005</v>
      </c>
      <c r="I208" s="41">
        <f t="shared" si="167"/>
        <v>96</v>
      </c>
      <c r="J208" s="41">
        <f t="shared" si="167"/>
        <v>34.559999999999995</v>
      </c>
      <c r="K208" s="41">
        <f t="shared" si="167"/>
        <v>61.440000000000005</v>
      </c>
      <c r="L208" s="41">
        <f t="shared" si="167"/>
        <v>96</v>
      </c>
      <c r="M208" s="41">
        <f t="shared" si="167"/>
        <v>34.559999999999995</v>
      </c>
      <c r="N208" s="41">
        <f t="shared" si="167"/>
        <v>61.440000000000005</v>
      </c>
      <c r="O208" s="41">
        <f t="shared" si="167"/>
        <v>97</v>
      </c>
      <c r="P208" s="41">
        <f t="shared" si="167"/>
        <v>34.92</v>
      </c>
      <c r="Q208" s="41">
        <f t="shared" si="167"/>
        <v>62.080000000000005</v>
      </c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8.75">
      <c r="A209" s="17"/>
      <c r="B209" s="18" t="s">
        <v>73</v>
      </c>
      <c r="C209" s="43">
        <v>42</v>
      </c>
      <c r="D209" s="44">
        <f>C209*36%</f>
        <v>15.12</v>
      </c>
      <c r="E209" s="44">
        <f>C209-D209</f>
        <v>26.880000000000003</v>
      </c>
      <c r="F209" s="44">
        <v>11</v>
      </c>
      <c r="G209" s="44">
        <f>F209*36%</f>
        <v>3.96</v>
      </c>
      <c r="H209" s="44">
        <f>F209-G209</f>
        <v>7.04</v>
      </c>
      <c r="I209" s="44">
        <v>10</v>
      </c>
      <c r="J209" s="44">
        <f>I209*36%</f>
        <v>3.5999999999999996</v>
      </c>
      <c r="K209" s="44">
        <f>I209-J209</f>
        <v>6.4</v>
      </c>
      <c r="L209" s="44">
        <v>10</v>
      </c>
      <c r="M209" s="44">
        <f>L209*36%</f>
        <v>3.5999999999999996</v>
      </c>
      <c r="N209" s="44">
        <f>L209-M209</f>
        <v>6.4</v>
      </c>
      <c r="O209" s="44">
        <v>11</v>
      </c>
      <c r="P209" s="44">
        <f>O209*36%</f>
        <v>3.96</v>
      </c>
      <c r="Q209" s="44">
        <f>O209-P209</f>
        <v>7.04</v>
      </c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8.75">
      <c r="A210" s="17"/>
      <c r="B210" s="18" t="s">
        <v>10</v>
      </c>
      <c r="C210" s="43">
        <v>184</v>
      </c>
      <c r="D210" s="44">
        <f>C210*36%</f>
        <v>66.24</v>
      </c>
      <c r="E210" s="44">
        <f>C210-D210</f>
        <v>117.76</v>
      </c>
      <c r="F210" s="44">
        <v>46</v>
      </c>
      <c r="G210" s="44">
        <f>F210*36%</f>
        <v>16.56</v>
      </c>
      <c r="H210" s="44">
        <f>F210-G210</f>
        <v>29.44</v>
      </c>
      <c r="I210" s="44">
        <v>46</v>
      </c>
      <c r="J210" s="44">
        <f>I210*36%</f>
        <v>16.56</v>
      </c>
      <c r="K210" s="44">
        <f>I210-J210</f>
        <v>29.44</v>
      </c>
      <c r="L210" s="44">
        <v>46</v>
      </c>
      <c r="M210" s="44">
        <f>L210*36%</f>
        <v>16.56</v>
      </c>
      <c r="N210" s="44">
        <f>L210-M210</f>
        <v>29.44</v>
      </c>
      <c r="O210" s="44">
        <v>46</v>
      </c>
      <c r="P210" s="44">
        <f>O210*36%</f>
        <v>16.56</v>
      </c>
      <c r="Q210" s="44">
        <f>O210-P210</f>
        <v>29.44</v>
      </c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8.75">
      <c r="A211" s="17"/>
      <c r="B211" s="18" t="s">
        <v>29</v>
      </c>
      <c r="C211" s="43">
        <v>159</v>
      </c>
      <c r="D211" s="44">
        <f>C211*36%</f>
        <v>57.239999999999995</v>
      </c>
      <c r="E211" s="44">
        <f>C211-D211</f>
        <v>101.76</v>
      </c>
      <c r="F211" s="44">
        <v>39</v>
      </c>
      <c r="G211" s="44">
        <f>F211*36%</f>
        <v>14.04</v>
      </c>
      <c r="H211" s="44">
        <f>F211-G211</f>
        <v>24.96</v>
      </c>
      <c r="I211" s="44">
        <v>40</v>
      </c>
      <c r="J211" s="44">
        <f>I211*36%</f>
        <v>14.399999999999999</v>
      </c>
      <c r="K211" s="44">
        <f>I211-J211</f>
        <v>25.6</v>
      </c>
      <c r="L211" s="44">
        <v>40</v>
      </c>
      <c r="M211" s="44">
        <f>L211*36%</f>
        <v>14.399999999999999</v>
      </c>
      <c r="N211" s="44">
        <f>L211-M211</f>
        <v>25.6</v>
      </c>
      <c r="O211" s="44">
        <v>40</v>
      </c>
      <c r="P211" s="44">
        <f>O211*36%</f>
        <v>14.399999999999999</v>
      </c>
      <c r="Q211" s="44">
        <f>O211-P211</f>
        <v>25.6</v>
      </c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51.75" customHeight="1">
      <c r="A212" s="24">
        <v>39</v>
      </c>
      <c r="B212" s="26" t="s">
        <v>97</v>
      </c>
      <c r="C212" s="41">
        <f>SUM(C213:C217)</f>
        <v>470</v>
      </c>
      <c r="D212" s="41">
        <f aca="true" t="shared" si="168" ref="D212:Q212">SUM(D213:D217)</f>
        <v>169.2</v>
      </c>
      <c r="E212" s="41">
        <f t="shared" si="168"/>
        <v>300.79999999999995</v>
      </c>
      <c r="F212" s="41">
        <f t="shared" si="168"/>
        <v>119</v>
      </c>
      <c r="G212" s="41">
        <f t="shared" si="168"/>
        <v>42.84</v>
      </c>
      <c r="H212" s="41">
        <f t="shared" si="168"/>
        <v>76.16000000000001</v>
      </c>
      <c r="I212" s="41">
        <f t="shared" si="168"/>
        <v>116</v>
      </c>
      <c r="J212" s="41">
        <f t="shared" si="168"/>
        <v>41.760000000000005</v>
      </c>
      <c r="K212" s="41">
        <f t="shared" si="168"/>
        <v>74.24000000000001</v>
      </c>
      <c r="L212" s="41">
        <f t="shared" si="168"/>
        <v>117</v>
      </c>
      <c r="M212" s="41">
        <f t="shared" si="168"/>
        <v>42.11999999999999</v>
      </c>
      <c r="N212" s="41">
        <f t="shared" si="168"/>
        <v>74.88000000000001</v>
      </c>
      <c r="O212" s="41">
        <f t="shared" si="168"/>
        <v>118</v>
      </c>
      <c r="P212" s="41">
        <f t="shared" si="168"/>
        <v>42.480000000000004</v>
      </c>
      <c r="Q212" s="41">
        <f t="shared" si="168"/>
        <v>75.52000000000001</v>
      </c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8.75">
      <c r="A213" s="17"/>
      <c r="B213" s="18" t="s">
        <v>73</v>
      </c>
      <c r="C213" s="43">
        <v>67</v>
      </c>
      <c r="D213" s="44">
        <f>C213*36%</f>
        <v>24.119999999999997</v>
      </c>
      <c r="E213" s="44">
        <f>C213-D213</f>
        <v>42.88</v>
      </c>
      <c r="F213" s="44">
        <v>17</v>
      </c>
      <c r="G213" s="44">
        <f>F213*36%</f>
        <v>6.12</v>
      </c>
      <c r="H213" s="44">
        <f>F213-G213</f>
        <v>10.879999999999999</v>
      </c>
      <c r="I213" s="44">
        <v>16</v>
      </c>
      <c r="J213" s="44">
        <f>I213*36%</f>
        <v>5.76</v>
      </c>
      <c r="K213" s="44">
        <f>I213-J213</f>
        <v>10.24</v>
      </c>
      <c r="L213" s="44">
        <v>17</v>
      </c>
      <c r="M213" s="44">
        <f>L213*36%</f>
        <v>6.12</v>
      </c>
      <c r="N213" s="44">
        <f>L213-M213</f>
        <v>10.879999999999999</v>
      </c>
      <c r="O213" s="44">
        <v>17</v>
      </c>
      <c r="P213" s="44">
        <f>O213*36%</f>
        <v>6.12</v>
      </c>
      <c r="Q213" s="44">
        <f>O213-P213</f>
        <v>10.879999999999999</v>
      </c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8.75">
      <c r="A214" s="17"/>
      <c r="B214" s="18" t="s">
        <v>27</v>
      </c>
      <c r="C214" s="43">
        <v>123</v>
      </c>
      <c r="D214" s="44">
        <f>C214*36%</f>
        <v>44.28</v>
      </c>
      <c r="E214" s="44">
        <f>C214-D214</f>
        <v>78.72</v>
      </c>
      <c r="F214" s="44">
        <v>31</v>
      </c>
      <c r="G214" s="44">
        <f>F214*36%</f>
        <v>11.16</v>
      </c>
      <c r="H214" s="44">
        <f>F214-G214</f>
        <v>19.84</v>
      </c>
      <c r="I214" s="44">
        <v>31</v>
      </c>
      <c r="J214" s="44">
        <f>I214*36%</f>
        <v>11.16</v>
      </c>
      <c r="K214" s="44">
        <f>I214-J214</f>
        <v>19.84</v>
      </c>
      <c r="L214" s="44">
        <v>30</v>
      </c>
      <c r="M214" s="44">
        <f>L214*36%</f>
        <v>10.799999999999999</v>
      </c>
      <c r="N214" s="44">
        <f>L214-M214</f>
        <v>19.200000000000003</v>
      </c>
      <c r="O214" s="44">
        <v>31</v>
      </c>
      <c r="P214" s="44">
        <f>O214*36%</f>
        <v>11.16</v>
      </c>
      <c r="Q214" s="44">
        <f>O214-P214</f>
        <v>19.84</v>
      </c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8.75">
      <c r="A215" s="17"/>
      <c r="B215" s="18" t="s">
        <v>10</v>
      </c>
      <c r="C215" s="43">
        <v>247</v>
      </c>
      <c r="D215" s="44">
        <f>C215*36%</f>
        <v>88.92</v>
      </c>
      <c r="E215" s="44">
        <f>C215-D215</f>
        <v>158.07999999999998</v>
      </c>
      <c r="F215" s="44">
        <v>62</v>
      </c>
      <c r="G215" s="44">
        <f>F215*36%</f>
        <v>22.32</v>
      </c>
      <c r="H215" s="44">
        <f>F215-G215</f>
        <v>39.68</v>
      </c>
      <c r="I215" s="44">
        <v>61</v>
      </c>
      <c r="J215" s="44">
        <f>I215*36%</f>
        <v>21.96</v>
      </c>
      <c r="K215" s="44">
        <f>I215-J215</f>
        <v>39.04</v>
      </c>
      <c r="L215" s="44">
        <v>62</v>
      </c>
      <c r="M215" s="44">
        <f>L215*36%</f>
        <v>22.32</v>
      </c>
      <c r="N215" s="44">
        <f>L215-M215</f>
        <v>39.68</v>
      </c>
      <c r="O215" s="44">
        <v>62</v>
      </c>
      <c r="P215" s="44">
        <f>O215*36%</f>
        <v>22.32</v>
      </c>
      <c r="Q215" s="44">
        <f>O215-P215</f>
        <v>39.68</v>
      </c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8.75">
      <c r="A216" s="17"/>
      <c r="B216" s="18" t="s">
        <v>29</v>
      </c>
      <c r="C216" s="43">
        <v>24</v>
      </c>
      <c r="D216" s="44">
        <f>C216*36%</f>
        <v>8.64</v>
      </c>
      <c r="E216" s="44">
        <f>C216-D216</f>
        <v>15.36</v>
      </c>
      <c r="F216" s="44">
        <v>6</v>
      </c>
      <c r="G216" s="44">
        <f>F216*36%</f>
        <v>2.16</v>
      </c>
      <c r="H216" s="44">
        <f>F216-G216</f>
        <v>3.84</v>
      </c>
      <c r="I216" s="44">
        <v>6</v>
      </c>
      <c r="J216" s="44">
        <f>I216*36%</f>
        <v>2.16</v>
      </c>
      <c r="K216" s="44">
        <f>I216-J216</f>
        <v>3.84</v>
      </c>
      <c r="L216" s="44">
        <v>6</v>
      </c>
      <c r="M216" s="44">
        <f>L216*36%</f>
        <v>2.16</v>
      </c>
      <c r="N216" s="44">
        <f>L216-M216</f>
        <v>3.84</v>
      </c>
      <c r="O216" s="44">
        <v>6</v>
      </c>
      <c r="P216" s="44">
        <f>O216*36%</f>
        <v>2.16</v>
      </c>
      <c r="Q216" s="44">
        <f>O216-P216</f>
        <v>3.84</v>
      </c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8.75">
      <c r="A217" s="17"/>
      <c r="B217" s="18" t="s">
        <v>72</v>
      </c>
      <c r="C217" s="43">
        <v>9</v>
      </c>
      <c r="D217" s="44">
        <f>C217*36%</f>
        <v>3.2399999999999998</v>
      </c>
      <c r="E217" s="44">
        <f>C217-D217</f>
        <v>5.76</v>
      </c>
      <c r="F217" s="44">
        <v>3</v>
      </c>
      <c r="G217" s="44">
        <f>F217*36%</f>
        <v>1.08</v>
      </c>
      <c r="H217" s="44">
        <f>F217-G217</f>
        <v>1.92</v>
      </c>
      <c r="I217" s="44">
        <v>2</v>
      </c>
      <c r="J217" s="44">
        <f>I217*36%</f>
        <v>0.72</v>
      </c>
      <c r="K217" s="44">
        <f>I217-J217</f>
        <v>1.28</v>
      </c>
      <c r="L217" s="44">
        <v>2</v>
      </c>
      <c r="M217" s="44">
        <f>L217*36%</f>
        <v>0.72</v>
      </c>
      <c r="N217" s="44">
        <f>L217-M217</f>
        <v>1.28</v>
      </c>
      <c r="O217" s="44">
        <v>2</v>
      </c>
      <c r="P217" s="44">
        <f>O217*36%</f>
        <v>0.72</v>
      </c>
      <c r="Q217" s="44">
        <f>O217-P217</f>
        <v>1.28</v>
      </c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56.25">
      <c r="A218" s="24">
        <v>40</v>
      </c>
      <c r="B218" s="26" t="s">
        <v>89</v>
      </c>
      <c r="C218" s="41">
        <f>C219</f>
        <v>116</v>
      </c>
      <c r="D218" s="41">
        <f aca="true" t="shared" si="169" ref="D218:Q218">D219</f>
        <v>41.76</v>
      </c>
      <c r="E218" s="41">
        <f t="shared" si="169"/>
        <v>74.24000000000001</v>
      </c>
      <c r="F218" s="41">
        <f t="shared" si="169"/>
        <v>29</v>
      </c>
      <c r="G218" s="41">
        <f t="shared" si="169"/>
        <v>10.44</v>
      </c>
      <c r="H218" s="41">
        <f t="shared" si="169"/>
        <v>18.560000000000002</v>
      </c>
      <c r="I218" s="41">
        <f t="shared" si="169"/>
        <v>29</v>
      </c>
      <c r="J218" s="41">
        <f t="shared" si="169"/>
        <v>10.44</v>
      </c>
      <c r="K218" s="41">
        <f t="shared" si="169"/>
        <v>18.560000000000002</v>
      </c>
      <c r="L218" s="41">
        <f t="shared" si="169"/>
        <v>29</v>
      </c>
      <c r="M218" s="41">
        <f t="shared" si="169"/>
        <v>10.44</v>
      </c>
      <c r="N218" s="41">
        <f t="shared" si="169"/>
        <v>18.560000000000002</v>
      </c>
      <c r="O218" s="41">
        <f t="shared" si="169"/>
        <v>29</v>
      </c>
      <c r="P218" s="41">
        <f t="shared" si="169"/>
        <v>10.44</v>
      </c>
      <c r="Q218" s="41">
        <f t="shared" si="169"/>
        <v>18.560000000000002</v>
      </c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37.5">
      <c r="A219" s="17"/>
      <c r="B219" s="19" t="s">
        <v>75</v>
      </c>
      <c r="C219" s="43">
        <v>116</v>
      </c>
      <c r="D219" s="44">
        <f>C219*36%</f>
        <v>41.76</v>
      </c>
      <c r="E219" s="44">
        <f>C219-D219</f>
        <v>74.24000000000001</v>
      </c>
      <c r="F219" s="44">
        <v>29</v>
      </c>
      <c r="G219" s="44">
        <f>F219*36%</f>
        <v>10.44</v>
      </c>
      <c r="H219" s="44">
        <f>F219-G219</f>
        <v>18.560000000000002</v>
      </c>
      <c r="I219" s="44">
        <v>29</v>
      </c>
      <c r="J219" s="44">
        <f>I219*36%</f>
        <v>10.44</v>
      </c>
      <c r="K219" s="44">
        <f>I219-J219</f>
        <v>18.560000000000002</v>
      </c>
      <c r="L219" s="44">
        <v>29</v>
      </c>
      <c r="M219" s="44">
        <f>L219*36%</f>
        <v>10.44</v>
      </c>
      <c r="N219" s="44">
        <f>L219-M219</f>
        <v>18.560000000000002</v>
      </c>
      <c r="O219" s="44">
        <v>29</v>
      </c>
      <c r="P219" s="44">
        <f>O219*36%</f>
        <v>10.44</v>
      </c>
      <c r="Q219" s="44">
        <f>O219-P219</f>
        <v>18.560000000000002</v>
      </c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54" customHeight="1">
      <c r="A220" s="24">
        <v>41</v>
      </c>
      <c r="B220" s="26" t="s">
        <v>61</v>
      </c>
      <c r="C220" s="41">
        <f>SUM(C221:C224)</f>
        <v>547</v>
      </c>
      <c r="D220" s="41">
        <f aca="true" t="shared" si="170" ref="D220:Q220">SUM(D221:D224)</f>
        <v>196.92000000000002</v>
      </c>
      <c r="E220" s="41">
        <f t="shared" si="170"/>
        <v>350.08000000000004</v>
      </c>
      <c r="F220" s="41">
        <f t="shared" si="170"/>
        <v>137</v>
      </c>
      <c r="G220" s="41">
        <f t="shared" si="170"/>
        <v>49.32</v>
      </c>
      <c r="H220" s="41">
        <f t="shared" si="170"/>
        <v>87.68</v>
      </c>
      <c r="I220" s="41">
        <f t="shared" si="170"/>
        <v>136</v>
      </c>
      <c r="J220" s="41">
        <f t="shared" si="170"/>
        <v>48.96</v>
      </c>
      <c r="K220" s="41">
        <f t="shared" si="170"/>
        <v>87.04000000000002</v>
      </c>
      <c r="L220" s="41">
        <f t="shared" si="170"/>
        <v>137</v>
      </c>
      <c r="M220" s="41">
        <f t="shared" si="170"/>
        <v>49.32</v>
      </c>
      <c r="N220" s="41">
        <f t="shared" si="170"/>
        <v>87.68</v>
      </c>
      <c r="O220" s="41">
        <f t="shared" si="170"/>
        <v>137</v>
      </c>
      <c r="P220" s="41">
        <f t="shared" si="170"/>
        <v>49.32</v>
      </c>
      <c r="Q220" s="41">
        <f t="shared" si="170"/>
        <v>87.68</v>
      </c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8.75">
      <c r="A221" s="17"/>
      <c r="B221" s="18" t="s">
        <v>73</v>
      </c>
      <c r="C221" s="43">
        <v>62</v>
      </c>
      <c r="D221" s="44">
        <f>C221*36%</f>
        <v>22.32</v>
      </c>
      <c r="E221" s="44">
        <f>C221-D221</f>
        <v>39.68</v>
      </c>
      <c r="F221" s="44">
        <v>15</v>
      </c>
      <c r="G221" s="44">
        <f>F221*36%</f>
        <v>5.3999999999999995</v>
      </c>
      <c r="H221" s="44">
        <f>F221-G221</f>
        <v>9.600000000000001</v>
      </c>
      <c r="I221" s="44">
        <v>15</v>
      </c>
      <c r="J221" s="44">
        <f>I221*36%</f>
        <v>5.3999999999999995</v>
      </c>
      <c r="K221" s="44">
        <f>I221-J221</f>
        <v>9.600000000000001</v>
      </c>
      <c r="L221" s="44">
        <v>16</v>
      </c>
      <c r="M221" s="44">
        <f>L221*36%</f>
        <v>5.76</v>
      </c>
      <c r="N221" s="44">
        <f>L221-M221</f>
        <v>10.24</v>
      </c>
      <c r="O221" s="44">
        <v>16</v>
      </c>
      <c r="P221" s="44">
        <f>O221*36%</f>
        <v>5.76</v>
      </c>
      <c r="Q221" s="44">
        <f>O221-P221</f>
        <v>10.24</v>
      </c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8.75">
      <c r="A222" s="17"/>
      <c r="B222" s="18" t="s">
        <v>16</v>
      </c>
      <c r="C222" s="43">
        <v>90</v>
      </c>
      <c r="D222" s="44">
        <f>C222*36%</f>
        <v>32.4</v>
      </c>
      <c r="E222" s="44">
        <f>C222-D222</f>
        <v>57.6</v>
      </c>
      <c r="F222" s="44">
        <v>23</v>
      </c>
      <c r="G222" s="44">
        <f>F222*36%</f>
        <v>8.28</v>
      </c>
      <c r="H222" s="44">
        <f>F222-G222</f>
        <v>14.72</v>
      </c>
      <c r="I222" s="44">
        <v>23</v>
      </c>
      <c r="J222" s="44">
        <f>I222*36%</f>
        <v>8.28</v>
      </c>
      <c r="K222" s="44">
        <f>I222-J222</f>
        <v>14.72</v>
      </c>
      <c r="L222" s="44">
        <v>22</v>
      </c>
      <c r="M222" s="44">
        <f>L222*36%</f>
        <v>7.92</v>
      </c>
      <c r="N222" s="44">
        <f>L222-M222</f>
        <v>14.08</v>
      </c>
      <c r="O222" s="44">
        <v>22</v>
      </c>
      <c r="P222" s="44">
        <f>O222*36%</f>
        <v>7.92</v>
      </c>
      <c r="Q222" s="44">
        <f>O222-P222</f>
        <v>14.08</v>
      </c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8.75">
      <c r="A223" s="17"/>
      <c r="B223" s="18" t="s">
        <v>10</v>
      </c>
      <c r="C223" s="43">
        <v>336</v>
      </c>
      <c r="D223" s="44">
        <f>C223*36%</f>
        <v>120.96</v>
      </c>
      <c r="E223" s="44">
        <f>C223-D223</f>
        <v>215.04000000000002</v>
      </c>
      <c r="F223" s="44">
        <v>84</v>
      </c>
      <c r="G223" s="44">
        <f>F223*36%</f>
        <v>30.24</v>
      </c>
      <c r="H223" s="44">
        <f>F223-G223</f>
        <v>53.760000000000005</v>
      </c>
      <c r="I223" s="44">
        <v>84</v>
      </c>
      <c r="J223" s="44">
        <f>I223*36%</f>
        <v>30.24</v>
      </c>
      <c r="K223" s="44">
        <f>I223-J223</f>
        <v>53.760000000000005</v>
      </c>
      <c r="L223" s="44">
        <v>84</v>
      </c>
      <c r="M223" s="44">
        <f>L223*36%</f>
        <v>30.24</v>
      </c>
      <c r="N223" s="44">
        <f>L223-M223</f>
        <v>53.760000000000005</v>
      </c>
      <c r="O223" s="44">
        <v>84</v>
      </c>
      <c r="P223" s="44">
        <f>O223*36%</f>
        <v>30.24</v>
      </c>
      <c r="Q223" s="44">
        <f>O223-P223</f>
        <v>53.760000000000005</v>
      </c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8.75">
      <c r="A224" s="17"/>
      <c r="B224" s="18" t="s">
        <v>29</v>
      </c>
      <c r="C224" s="43">
        <v>59</v>
      </c>
      <c r="D224" s="44">
        <f>C224*36%</f>
        <v>21.24</v>
      </c>
      <c r="E224" s="44">
        <f>C224-D224</f>
        <v>37.760000000000005</v>
      </c>
      <c r="F224" s="44">
        <v>15</v>
      </c>
      <c r="G224" s="44">
        <f>F224*36%</f>
        <v>5.3999999999999995</v>
      </c>
      <c r="H224" s="44">
        <f>F224-G224</f>
        <v>9.600000000000001</v>
      </c>
      <c r="I224" s="44">
        <v>14</v>
      </c>
      <c r="J224" s="44">
        <f>I224*36%</f>
        <v>5.04</v>
      </c>
      <c r="K224" s="44">
        <f>I224-J224</f>
        <v>8.96</v>
      </c>
      <c r="L224" s="44">
        <v>15</v>
      </c>
      <c r="M224" s="44">
        <f>L224*36%</f>
        <v>5.3999999999999995</v>
      </c>
      <c r="N224" s="44">
        <f>L224-M224</f>
        <v>9.600000000000001</v>
      </c>
      <c r="O224" s="44">
        <v>15</v>
      </c>
      <c r="P224" s="44">
        <f>O224*36%</f>
        <v>5.3999999999999995</v>
      </c>
      <c r="Q224" s="44">
        <f>O224-P224</f>
        <v>9.600000000000001</v>
      </c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56.25">
      <c r="A225" s="24">
        <v>42</v>
      </c>
      <c r="B225" s="25" t="s">
        <v>80</v>
      </c>
      <c r="C225" s="41">
        <f>C226</f>
        <v>25</v>
      </c>
      <c r="D225" s="41">
        <f aca="true" t="shared" si="171" ref="D225:Q225">D226</f>
        <v>9</v>
      </c>
      <c r="E225" s="41">
        <f t="shared" si="171"/>
        <v>16</v>
      </c>
      <c r="F225" s="41">
        <f t="shared" si="171"/>
        <v>6</v>
      </c>
      <c r="G225" s="41">
        <f t="shared" si="171"/>
        <v>2.16</v>
      </c>
      <c r="H225" s="41">
        <f t="shared" si="171"/>
        <v>3.84</v>
      </c>
      <c r="I225" s="41">
        <f t="shared" si="171"/>
        <v>7</v>
      </c>
      <c r="J225" s="41">
        <f t="shared" si="171"/>
        <v>2.52</v>
      </c>
      <c r="K225" s="41">
        <f t="shared" si="171"/>
        <v>4.48</v>
      </c>
      <c r="L225" s="41">
        <f t="shared" si="171"/>
        <v>6</v>
      </c>
      <c r="M225" s="41">
        <f t="shared" si="171"/>
        <v>2.16</v>
      </c>
      <c r="N225" s="41">
        <f t="shared" si="171"/>
        <v>3.84</v>
      </c>
      <c r="O225" s="41">
        <f t="shared" si="171"/>
        <v>6</v>
      </c>
      <c r="P225" s="41">
        <f t="shared" si="171"/>
        <v>2.16</v>
      </c>
      <c r="Q225" s="41">
        <f t="shared" si="171"/>
        <v>3.84</v>
      </c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8.75">
      <c r="A226" s="17"/>
      <c r="B226" s="21" t="s">
        <v>10</v>
      </c>
      <c r="C226" s="43">
        <v>25</v>
      </c>
      <c r="D226" s="44">
        <f>C226*36%</f>
        <v>9</v>
      </c>
      <c r="E226" s="44">
        <f>C226-D226</f>
        <v>16</v>
      </c>
      <c r="F226" s="44">
        <v>6</v>
      </c>
      <c r="G226" s="44">
        <f>F226*36%</f>
        <v>2.16</v>
      </c>
      <c r="H226" s="44">
        <f>F226-G226</f>
        <v>3.84</v>
      </c>
      <c r="I226" s="44">
        <v>7</v>
      </c>
      <c r="J226" s="44">
        <f>I226*36%</f>
        <v>2.52</v>
      </c>
      <c r="K226" s="44">
        <f>I226-J226</f>
        <v>4.48</v>
      </c>
      <c r="L226" s="44">
        <v>6</v>
      </c>
      <c r="M226" s="44">
        <f>L226*36%</f>
        <v>2.16</v>
      </c>
      <c r="N226" s="44">
        <f>L226-M226</f>
        <v>3.84</v>
      </c>
      <c r="O226" s="44">
        <v>6</v>
      </c>
      <c r="P226" s="44">
        <f>O226*36%</f>
        <v>2.16</v>
      </c>
      <c r="Q226" s="44">
        <f>O226-P226</f>
        <v>3.84</v>
      </c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48.75" customHeight="1">
      <c r="A227" s="17"/>
      <c r="B227" s="23" t="s">
        <v>107</v>
      </c>
      <c r="C227" s="45">
        <f>C16+C18+C20+C22+C37+C49+C57+C62+C65+C68+C77+C80+C82+C84+C86+C88+C90+C92+C102+C106+C113+C115+C120+C123+C129+C133+C135+C137+C145+C149+C154+C162+C172+C179+C182+C189+C199+C208+C212+C218+C220+C225</f>
        <v>28338</v>
      </c>
      <c r="D227" s="45">
        <f aca="true" t="shared" si="172" ref="D227:Q227">D82+D225+D220+D218+D212+D208+D199+D189+D182+D179+D172+D162+D154+D149+D145+D137+D135+D133+D129+D123+D120+D115+D113+D106+D102+D92+D90+D88+D86+D84+D80+D77+D68+D65+D62+D57+D49+D37+D22+D20+D18+D16</f>
        <v>10201.679999999998</v>
      </c>
      <c r="E227" s="45">
        <f t="shared" si="172"/>
        <v>18136.319999999996</v>
      </c>
      <c r="F227" s="45">
        <f>F16+F18+F20+F22+F37+F49+F57+F62+F65+F68+F77+F80+F82+F84+F86+F88+F90+F92+F102+F106+F113+F115+F120+F123+F129+F133+F135+F137+F145+F149+F154+F162+F172+F179+F182+F189+F199+F208+F212+F218+F220+F225</f>
        <v>7098</v>
      </c>
      <c r="G227" s="45">
        <f t="shared" si="172"/>
        <v>2555.2799999999997</v>
      </c>
      <c r="H227" s="45">
        <f t="shared" si="172"/>
        <v>4542.72</v>
      </c>
      <c r="I227" s="45">
        <f>I16+I18+I20+I22+I37+I49+I57+I62+I65+I68+I77+I80+I82+I84+I86+I88+I90+I92+I102+I106+I113+I115+I120+I123+I129+I133+I135+I137+I145+I149+I154+I162+I172+I179+I182+I189+I199+I208+I212+I218+I220+I225</f>
        <v>7077</v>
      </c>
      <c r="J227" s="45">
        <f t="shared" si="172"/>
        <v>2548.3600000000006</v>
      </c>
      <c r="K227" s="45">
        <f t="shared" si="172"/>
        <v>4528.64</v>
      </c>
      <c r="L227" s="45">
        <f>L16+L18+L20+L22+L37+L49+L57+L62+L65+L68+L77+L80+L82+L84+L86+L88+L90+L92+L102+L106+L113+L115+L120+L123+L129+L133+L135+L137+L145+L149+L154+L162+L172+L179+L182+L189+L199+L208+L212+L218+L220+L225</f>
        <v>7082</v>
      </c>
      <c r="M227" s="45">
        <f t="shared" si="172"/>
        <v>2549.5200000000004</v>
      </c>
      <c r="N227" s="45">
        <f t="shared" si="172"/>
        <v>4532.4800000000005</v>
      </c>
      <c r="O227" s="45">
        <f>O16+O18+O20+O22+O37+O49+O57+O62+O65+O68+O77+O80+O82+O84+O86+O88+O90+O92+O102+O106+O113+O115+O120+O123+O129+O133+O135+O137+O145+O149+O154+O162+O172+O179+O182+O189+O199+O208+O212+O218+O220+O225</f>
        <v>7082.25</v>
      </c>
      <c r="P227" s="45">
        <f t="shared" si="172"/>
        <v>2549.61</v>
      </c>
      <c r="Q227" s="45">
        <f t="shared" si="172"/>
        <v>4532.64</v>
      </c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2:29" ht="18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>
        <v>2</v>
      </c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2:29" ht="18.75">
      <c r="B229" s="1"/>
      <c r="C229" s="46"/>
      <c r="D229" s="46"/>
      <c r="E229" s="4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2:29" ht="18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2:29" ht="18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2:29" ht="18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2:29" ht="18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2:29" ht="18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2:29" ht="18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2:29" ht="18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2:29" ht="18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2:29" ht="18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2:29" ht="18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2:29" ht="18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2:29" ht="18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2:29" ht="18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2:29" ht="18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2:29" ht="18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2:29" ht="18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2:29" ht="18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2:29" ht="18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2:29" ht="18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2:29" ht="18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2:29" ht="18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2:29" ht="18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2:29" ht="18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2:29" ht="18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2:29" ht="18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2:29" ht="18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2:29" ht="18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2:29" ht="18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2:29" ht="18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2:29" ht="18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2:29" ht="18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2:29" ht="18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2:29" ht="18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2:29" ht="18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2:29" ht="18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2:29" ht="18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2:29" ht="18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2:29" ht="18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2:29" ht="18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2:29" ht="18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2:29" ht="18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2:29" ht="18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2:29" ht="18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2:29" ht="18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2:29" ht="18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2:29" ht="18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2:29" ht="18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2:29" ht="18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2:29" ht="18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2:29" ht="18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2:29" ht="18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2:29" ht="18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2:29" ht="18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2:29" ht="18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2:29" ht="18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2:29" ht="18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2:29" ht="18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2:29" ht="18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2:29" ht="18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2:29" ht="18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2:29" ht="18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2:29" ht="18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2:29" ht="18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2:29" ht="18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2:29" ht="18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2:29" ht="18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2:29" ht="18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2:29" ht="18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2:29" ht="18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2:29" ht="18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2:29" ht="18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2:29" ht="18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2:29" ht="18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2:29" ht="18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2:29" ht="18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2:29" ht="18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2:29" ht="18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2:29" ht="18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2:29" ht="18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2:29" ht="18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2:29" ht="18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2:29" ht="18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2:29" ht="18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2:29" ht="18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2:29" ht="18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2:29" ht="18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2:29" ht="18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2:29" ht="18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2:29" ht="18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2:29" ht="18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2:29" ht="18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2:29" ht="18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2:29" ht="18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2:29" ht="18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2:29" ht="18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2:29" ht="18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2:29" ht="18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2:29" ht="18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2:29" ht="18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2:29" ht="18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2:29" ht="18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2:29" ht="18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2:29" ht="18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2:29" ht="18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2:29" ht="18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2:29" ht="18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2:29" ht="18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2:29" ht="18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2:29" ht="18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2:29" ht="18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2:29" ht="18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2:29" ht="18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2:29" ht="18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2:29" ht="18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2:29" ht="18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2:29" ht="18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2:29" ht="18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2:29" ht="18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2:29" ht="18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2:29" ht="18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2:29" ht="18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2:29" ht="18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2:29" ht="18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2:29" ht="18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2:29" ht="18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2:29" ht="18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2:29" ht="18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2:29" ht="18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2:29" ht="18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2:29" ht="18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2:29" ht="18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2:29" ht="18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2:29" ht="18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2:29" ht="18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2:29" ht="18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2:29" ht="18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2:29" ht="18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2:29" ht="18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2:29" ht="18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2:29" ht="18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2:29" ht="18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2:29" ht="18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2:29" ht="18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2:29" ht="18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2:29" ht="18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2:29" ht="18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2:29" ht="18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2:29" ht="18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2:29" ht="18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2:29" ht="18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2:29" ht="18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2:29" ht="18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2:29" ht="18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2:29" ht="18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2:29" ht="18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2:29" ht="18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2:29" ht="18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2:29" ht="18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2:29" ht="18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2:29" ht="18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2:29" ht="18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2:29" ht="18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2:29" ht="18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2:29" ht="18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2:29" ht="18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2:29" ht="18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2:29" ht="18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2:29" ht="18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2:29" ht="18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2:29" ht="18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2:29" ht="18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2:29" ht="18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2:29" ht="18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2:29" ht="18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2:29" ht="18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2:29" ht="18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2:29" ht="18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2:29" ht="18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2:29" ht="18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2:29" ht="18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2:29" ht="18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2:29" ht="18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2:29" ht="18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2:29" ht="18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2:29" ht="18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2:29" ht="18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2:29" ht="18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2:29" ht="18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2:29" ht="18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2:29" ht="18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2:29" ht="18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2:29" ht="18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2:29" ht="18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2:29" ht="18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2:29" ht="18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2:29" ht="18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2:29" ht="18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2:29" ht="18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</sheetData>
  <sheetProtection/>
  <mergeCells count="24">
    <mergeCell ref="L10:L14"/>
    <mergeCell ref="M10:N10"/>
    <mergeCell ref="O10:O14"/>
    <mergeCell ref="P10:Q10"/>
    <mergeCell ref="M11:M14"/>
    <mergeCell ref="N11:N14"/>
    <mergeCell ref="P11:P14"/>
    <mergeCell ref="Q11:Q14"/>
    <mergeCell ref="A8:A14"/>
    <mergeCell ref="B8:B14"/>
    <mergeCell ref="C8:E9"/>
    <mergeCell ref="F8:Q8"/>
    <mergeCell ref="C10:C14"/>
    <mergeCell ref="D10:E10"/>
    <mergeCell ref="F10:F14"/>
    <mergeCell ref="G10:H10"/>
    <mergeCell ref="I10:I14"/>
    <mergeCell ref="J10:K10"/>
    <mergeCell ref="J11:J14"/>
    <mergeCell ref="K11:K14"/>
    <mergeCell ref="D11:D14"/>
    <mergeCell ref="E11:E14"/>
    <mergeCell ref="G11:G14"/>
    <mergeCell ref="H11:H14"/>
  </mergeCell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0"/>
  <sheetViews>
    <sheetView zoomScalePageLayoutView="0" workbookViewId="0" topLeftCell="A13">
      <selection activeCell="C63" sqref="C63"/>
    </sheetView>
  </sheetViews>
  <sheetFormatPr defaultColWidth="9.140625" defaultRowHeight="15"/>
  <cols>
    <col min="1" max="1" width="5.28125" style="0" customWidth="1"/>
    <col min="2" max="2" width="6.7109375" style="0" customWidth="1"/>
    <col min="3" max="3" width="44.421875" style="0" customWidth="1"/>
    <col min="4" max="4" width="10.57421875" style="0" customWidth="1"/>
    <col min="5" max="5" width="11.8515625" style="0" customWidth="1"/>
    <col min="6" max="6" width="13.140625" style="0" customWidth="1"/>
    <col min="7" max="7" width="10.57421875" style="0" customWidth="1"/>
    <col min="8" max="8" width="9.7109375" style="0" customWidth="1"/>
    <col min="9" max="9" width="13.57421875" style="0" customWidth="1"/>
    <col min="10" max="10" width="10.57421875" style="0" customWidth="1"/>
    <col min="11" max="11" width="12.00390625" style="0" customWidth="1"/>
    <col min="12" max="12" width="13.421875" style="0" customWidth="1"/>
    <col min="13" max="13" width="11.00390625" style="0" customWidth="1"/>
    <col min="14" max="14" width="13.00390625" style="0" customWidth="1"/>
    <col min="15" max="15" width="14.28125" style="0" customWidth="1"/>
    <col min="16" max="16" width="10.8515625" style="0" customWidth="1"/>
    <col min="17" max="17" width="11.00390625" style="0" customWidth="1"/>
    <col min="18" max="18" width="14.28125" style="0" customWidth="1"/>
  </cols>
  <sheetData>
    <row r="1" spans="3:32" ht="18.75"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250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3:32" ht="18.75"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3:32" ht="18.75"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8.75"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252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3:32" ht="18.7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ht="18.75">
      <c r="B6" s="302" t="s">
        <v>253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ht="18.75">
      <c r="B7" s="302" t="s">
        <v>198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3:32" ht="18.75">
      <c r="C8" s="1"/>
      <c r="D8" s="1"/>
      <c r="E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8.75" customHeight="1">
      <c r="A9" s="284" t="s">
        <v>68</v>
      </c>
      <c r="B9" s="284" t="s">
        <v>149</v>
      </c>
      <c r="C9" s="284" t="s">
        <v>147</v>
      </c>
      <c r="D9" s="289" t="s">
        <v>195</v>
      </c>
      <c r="E9" s="290"/>
      <c r="F9" s="291"/>
      <c r="G9" s="295" t="s">
        <v>197</v>
      </c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7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8.75">
      <c r="A10" s="285"/>
      <c r="B10" s="285"/>
      <c r="C10" s="303"/>
      <c r="D10" s="292"/>
      <c r="E10" s="293"/>
      <c r="F10" s="294"/>
      <c r="G10" s="4"/>
      <c r="H10" s="5" t="s">
        <v>6</v>
      </c>
      <c r="I10" s="6"/>
      <c r="J10" s="4"/>
      <c r="K10" s="5" t="s">
        <v>7</v>
      </c>
      <c r="L10" s="6"/>
      <c r="M10" s="4"/>
      <c r="N10" s="5" t="s">
        <v>8</v>
      </c>
      <c r="O10" s="6"/>
      <c r="P10" s="4"/>
      <c r="Q10" s="5" t="s">
        <v>9</v>
      </c>
      <c r="R10" s="6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.75">
      <c r="A11" s="285"/>
      <c r="B11" s="285"/>
      <c r="C11" s="303"/>
      <c r="D11" s="284" t="s">
        <v>196</v>
      </c>
      <c r="E11" s="295" t="s">
        <v>148</v>
      </c>
      <c r="F11" s="297"/>
      <c r="G11" s="284" t="s">
        <v>3</v>
      </c>
      <c r="H11" s="295" t="s">
        <v>148</v>
      </c>
      <c r="I11" s="297"/>
      <c r="J11" s="284" t="s">
        <v>3</v>
      </c>
      <c r="K11" s="295" t="s">
        <v>148</v>
      </c>
      <c r="L11" s="297"/>
      <c r="M11" s="284" t="s">
        <v>3</v>
      </c>
      <c r="N11" s="295" t="s">
        <v>148</v>
      </c>
      <c r="O11" s="297"/>
      <c r="P11" s="284" t="s">
        <v>3</v>
      </c>
      <c r="Q11" s="295" t="s">
        <v>148</v>
      </c>
      <c r="R11" s="297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48" customHeight="1">
      <c r="A12" s="285"/>
      <c r="B12" s="285"/>
      <c r="C12" s="303"/>
      <c r="D12" s="298"/>
      <c r="E12" s="279" t="s">
        <v>4</v>
      </c>
      <c r="F12" s="282" t="s">
        <v>5</v>
      </c>
      <c r="G12" s="298"/>
      <c r="H12" s="279" t="s">
        <v>4</v>
      </c>
      <c r="I12" s="282" t="s">
        <v>5</v>
      </c>
      <c r="J12" s="298"/>
      <c r="K12" s="279" t="s">
        <v>4</v>
      </c>
      <c r="L12" s="282" t="s">
        <v>5</v>
      </c>
      <c r="M12" s="298"/>
      <c r="N12" s="279" t="s">
        <v>4</v>
      </c>
      <c r="O12" s="282" t="s">
        <v>5</v>
      </c>
      <c r="P12" s="298"/>
      <c r="Q12" s="279" t="s">
        <v>4</v>
      </c>
      <c r="R12" s="279" t="s">
        <v>5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48" customHeight="1">
      <c r="A13" s="285"/>
      <c r="B13" s="285"/>
      <c r="C13" s="303"/>
      <c r="D13" s="298"/>
      <c r="E13" s="280"/>
      <c r="F13" s="283"/>
      <c r="G13" s="298"/>
      <c r="H13" s="280"/>
      <c r="I13" s="283"/>
      <c r="J13" s="298"/>
      <c r="K13" s="280"/>
      <c r="L13" s="283"/>
      <c r="M13" s="298"/>
      <c r="N13" s="280"/>
      <c r="O13" s="283"/>
      <c r="P13" s="298"/>
      <c r="Q13" s="280"/>
      <c r="R13" s="280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24" customHeight="1">
      <c r="A14" s="285"/>
      <c r="B14" s="285"/>
      <c r="C14" s="303"/>
      <c r="D14" s="298"/>
      <c r="E14" s="280"/>
      <c r="F14" s="283"/>
      <c r="G14" s="298"/>
      <c r="H14" s="280"/>
      <c r="I14" s="283"/>
      <c r="J14" s="298"/>
      <c r="K14" s="280"/>
      <c r="L14" s="283"/>
      <c r="M14" s="298"/>
      <c r="N14" s="280"/>
      <c r="O14" s="283"/>
      <c r="P14" s="298"/>
      <c r="Q14" s="280"/>
      <c r="R14" s="280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.75">
      <c r="A15" s="286"/>
      <c r="B15" s="286"/>
      <c r="C15" s="304"/>
      <c r="D15" s="299"/>
      <c r="E15" s="281"/>
      <c r="F15" s="283"/>
      <c r="G15" s="299"/>
      <c r="H15" s="281"/>
      <c r="I15" s="283"/>
      <c r="J15" s="299"/>
      <c r="K15" s="281"/>
      <c r="L15" s="283"/>
      <c r="M15" s="299"/>
      <c r="N15" s="281"/>
      <c r="O15" s="283"/>
      <c r="P15" s="299"/>
      <c r="Q15" s="281"/>
      <c r="R15" s="28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61" customFormat="1" ht="22.5" customHeight="1">
      <c r="A16" s="66"/>
      <c r="B16" s="66">
        <v>1</v>
      </c>
      <c r="C16" s="66">
        <v>2</v>
      </c>
      <c r="D16" s="67">
        <v>3</v>
      </c>
      <c r="E16" s="68">
        <v>4</v>
      </c>
      <c r="F16" s="68">
        <v>5</v>
      </c>
      <c r="G16" s="68">
        <v>6</v>
      </c>
      <c r="H16" s="68">
        <v>7</v>
      </c>
      <c r="I16" s="68">
        <v>8</v>
      </c>
      <c r="J16" s="68">
        <v>9</v>
      </c>
      <c r="K16" s="68">
        <v>10</v>
      </c>
      <c r="L16" s="68">
        <v>11</v>
      </c>
      <c r="M16" s="68">
        <v>12</v>
      </c>
      <c r="N16" s="68">
        <v>13</v>
      </c>
      <c r="O16" s="68">
        <v>14</v>
      </c>
      <c r="P16" s="68">
        <v>15</v>
      </c>
      <c r="Q16" s="68">
        <v>16</v>
      </c>
      <c r="R16" s="68">
        <v>17</v>
      </c>
      <c r="S16" s="39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53.25" customHeight="1">
      <c r="A17" s="57">
        <v>1</v>
      </c>
      <c r="B17" s="34"/>
      <c r="C17" s="26" t="s">
        <v>62</v>
      </c>
      <c r="D17" s="42">
        <f aca="true" t="shared" si="0" ref="D17:R17">SUM(D18:D33)</f>
        <v>30240</v>
      </c>
      <c r="E17" s="42">
        <f t="shared" si="0"/>
        <v>10886.4</v>
      </c>
      <c r="F17" s="42">
        <f t="shared" si="0"/>
        <v>19353.6</v>
      </c>
      <c r="G17" s="42">
        <f t="shared" si="0"/>
        <v>7563</v>
      </c>
      <c r="H17" s="42">
        <f t="shared" si="0"/>
        <v>2722.68</v>
      </c>
      <c r="I17" s="42">
        <f t="shared" si="0"/>
        <v>4840.32</v>
      </c>
      <c r="J17" s="42">
        <f t="shared" si="0"/>
        <v>7559</v>
      </c>
      <c r="K17" s="42">
        <f t="shared" si="0"/>
        <v>2721.2400000000002</v>
      </c>
      <c r="L17" s="42">
        <f t="shared" si="0"/>
        <v>4837.759999999999</v>
      </c>
      <c r="M17" s="42">
        <f t="shared" si="0"/>
        <v>7559</v>
      </c>
      <c r="N17" s="42">
        <f t="shared" si="0"/>
        <v>2721.2400000000002</v>
      </c>
      <c r="O17" s="42">
        <f t="shared" si="0"/>
        <v>4837.759999999999</v>
      </c>
      <c r="P17" s="42">
        <f t="shared" si="0"/>
        <v>7559</v>
      </c>
      <c r="Q17" s="42">
        <f t="shared" si="0"/>
        <v>2721.2400000000002</v>
      </c>
      <c r="R17" s="42">
        <f t="shared" si="0"/>
        <v>4837.759999999999</v>
      </c>
      <c r="S17" s="39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21.75" customHeight="1">
      <c r="A18" s="57"/>
      <c r="B18" s="34" t="s">
        <v>237</v>
      </c>
      <c r="C18" s="65" t="s">
        <v>238</v>
      </c>
      <c r="D18" s="42">
        <v>9120</v>
      </c>
      <c r="E18" s="44">
        <f>D18*0.36</f>
        <v>3283.2</v>
      </c>
      <c r="F18" s="44">
        <f>D18-E18</f>
        <v>5836.8</v>
      </c>
      <c r="G18" s="42">
        <v>2280</v>
      </c>
      <c r="H18" s="44">
        <f>G18*0.36</f>
        <v>820.8</v>
      </c>
      <c r="I18" s="44">
        <f aca="true" t="shared" si="1" ref="I18:I33">G18-H18</f>
        <v>1459.2</v>
      </c>
      <c r="J18" s="42">
        <v>2280</v>
      </c>
      <c r="K18" s="44">
        <f>J18*0.36</f>
        <v>820.8</v>
      </c>
      <c r="L18" s="44">
        <f aca="true" t="shared" si="2" ref="L18:L33">J18-K18</f>
        <v>1459.2</v>
      </c>
      <c r="M18" s="42">
        <v>2280</v>
      </c>
      <c r="N18" s="44">
        <f>M18*0.36</f>
        <v>820.8</v>
      </c>
      <c r="O18" s="44">
        <f aca="true" t="shared" si="3" ref="O18:O33">M18-N18</f>
        <v>1459.2</v>
      </c>
      <c r="P18" s="42">
        <v>2280</v>
      </c>
      <c r="Q18" s="44">
        <f>P18*0.36</f>
        <v>820.8</v>
      </c>
      <c r="R18" s="44">
        <f aca="true" t="shared" si="4" ref="R18:R33">P18-Q18</f>
        <v>1459.2</v>
      </c>
      <c r="S18" s="39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1.75" customHeight="1">
      <c r="A19" s="58"/>
      <c r="B19" s="17" t="s">
        <v>150</v>
      </c>
      <c r="C19" s="32" t="s">
        <v>151</v>
      </c>
      <c r="D19" s="55">
        <v>800</v>
      </c>
      <c r="E19" s="44">
        <f>D19*0.36</f>
        <v>288</v>
      </c>
      <c r="F19" s="44">
        <f>D19-E19</f>
        <v>512</v>
      </c>
      <c r="G19" s="42">
        <v>200</v>
      </c>
      <c r="H19" s="44">
        <f aca="true" t="shared" si="5" ref="H19:H33">G19*36%</f>
        <v>72</v>
      </c>
      <c r="I19" s="44">
        <f t="shared" si="1"/>
        <v>128</v>
      </c>
      <c r="J19" s="42">
        <v>200</v>
      </c>
      <c r="K19" s="44">
        <f aca="true" t="shared" si="6" ref="K19:K33">J19*36%</f>
        <v>72</v>
      </c>
      <c r="L19" s="44">
        <f t="shared" si="2"/>
        <v>128</v>
      </c>
      <c r="M19" s="42">
        <v>200</v>
      </c>
      <c r="N19" s="44">
        <f aca="true" t="shared" si="7" ref="N19:N33">M19*36%</f>
        <v>72</v>
      </c>
      <c r="O19" s="44">
        <f t="shared" si="3"/>
        <v>128</v>
      </c>
      <c r="P19" s="42">
        <v>200</v>
      </c>
      <c r="Q19" s="44">
        <f aca="true" t="shared" si="8" ref="Q19:Q33">P19*36%</f>
        <v>72</v>
      </c>
      <c r="R19" s="44">
        <f t="shared" si="4"/>
        <v>128</v>
      </c>
      <c r="S19" s="39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2.5" customHeight="1">
      <c r="A20" s="58"/>
      <c r="B20" s="17" t="s">
        <v>152</v>
      </c>
      <c r="C20" s="32" t="s">
        <v>153</v>
      </c>
      <c r="D20" s="55">
        <v>2800</v>
      </c>
      <c r="E20" s="44">
        <f aca="true" t="shared" si="9" ref="E20:E33">D20*0.36</f>
        <v>1008</v>
      </c>
      <c r="F20" s="44">
        <f aca="true" t="shared" si="10" ref="F20:F33">D20-E20</f>
        <v>1792</v>
      </c>
      <c r="G20" s="42">
        <v>700</v>
      </c>
      <c r="H20" s="44">
        <f t="shared" si="5"/>
        <v>252</v>
      </c>
      <c r="I20" s="44">
        <f t="shared" si="1"/>
        <v>448</v>
      </c>
      <c r="J20" s="42">
        <v>700</v>
      </c>
      <c r="K20" s="44">
        <f t="shared" si="6"/>
        <v>252</v>
      </c>
      <c r="L20" s="44">
        <f t="shared" si="2"/>
        <v>448</v>
      </c>
      <c r="M20" s="42">
        <v>700</v>
      </c>
      <c r="N20" s="44">
        <f t="shared" si="7"/>
        <v>252</v>
      </c>
      <c r="O20" s="44">
        <f t="shared" si="3"/>
        <v>448</v>
      </c>
      <c r="P20" s="42">
        <v>700</v>
      </c>
      <c r="Q20" s="44">
        <f t="shared" si="8"/>
        <v>252</v>
      </c>
      <c r="R20" s="44">
        <f t="shared" si="4"/>
        <v>448</v>
      </c>
      <c r="S20" s="39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41.25" customHeight="1">
      <c r="A21" s="58"/>
      <c r="B21" s="17" t="s">
        <v>154</v>
      </c>
      <c r="C21" s="32" t="s">
        <v>155</v>
      </c>
      <c r="D21" s="55">
        <v>200</v>
      </c>
      <c r="E21" s="44">
        <f t="shared" si="9"/>
        <v>72</v>
      </c>
      <c r="F21" s="44">
        <f t="shared" si="10"/>
        <v>128</v>
      </c>
      <c r="G21" s="42">
        <v>50</v>
      </c>
      <c r="H21" s="44">
        <f t="shared" si="5"/>
        <v>18</v>
      </c>
      <c r="I21" s="44">
        <f t="shared" si="1"/>
        <v>32</v>
      </c>
      <c r="J21" s="42">
        <v>50</v>
      </c>
      <c r="K21" s="44">
        <f t="shared" si="6"/>
        <v>18</v>
      </c>
      <c r="L21" s="44">
        <f t="shared" si="2"/>
        <v>32</v>
      </c>
      <c r="M21" s="42">
        <v>50</v>
      </c>
      <c r="N21" s="44">
        <f t="shared" si="7"/>
        <v>18</v>
      </c>
      <c r="O21" s="44">
        <f t="shared" si="3"/>
        <v>32</v>
      </c>
      <c r="P21" s="42">
        <v>50</v>
      </c>
      <c r="Q21" s="44">
        <f t="shared" si="8"/>
        <v>18</v>
      </c>
      <c r="R21" s="44">
        <f t="shared" si="4"/>
        <v>32</v>
      </c>
      <c r="S21" s="39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5.5" customHeight="1">
      <c r="A22" s="58"/>
      <c r="B22" s="35" t="s">
        <v>158</v>
      </c>
      <c r="C22" s="47" t="s">
        <v>159</v>
      </c>
      <c r="D22" s="55">
        <v>3300</v>
      </c>
      <c r="E22" s="44">
        <f t="shared" si="9"/>
        <v>1188</v>
      </c>
      <c r="F22" s="44">
        <f t="shared" si="10"/>
        <v>2112</v>
      </c>
      <c r="G22" s="42">
        <v>825</v>
      </c>
      <c r="H22" s="44">
        <f t="shared" si="5"/>
        <v>297</v>
      </c>
      <c r="I22" s="44">
        <f t="shared" si="1"/>
        <v>528</v>
      </c>
      <c r="J22" s="42">
        <v>825</v>
      </c>
      <c r="K22" s="44">
        <f t="shared" si="6"/>
        <v>297</v>
      </c>
      <c r="L22" s="44">
        <f t="shared" si="2"/>
        <v>528</v>
      </c>
      <c r="M22" s="42">
        <v>825</v>
      </c>
      <c r="N22" s="44">
        <f t="shared" si="7"/>
        <v>297</v>
      </c>
      <c r="O22" s="44">
        <f t="shared" si="3"/>
        <v>528</v>
      </c>
      <c r="P22" s="42">
        <v>825</v>
      </c>
      <c r="Q22" s="44">
        <f t="shared" si="8"/>
        <v>297</v>
      </c>
      <c r="R22" s="44">
        <f t="shared" si="4"/>
        <v>528</v>
      </c>
      <c r="S22" s="39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41.25" customHeight="1">
      <c r="A23" s="58"/>
      <c r="B23" s="35" t="s">
        <v>160</v>
      </c>
      <c r="C23" s="47" t="s">
        <v>161</v>
      </c>
      <c r="D23" s="55">
        <v>250</v>
      </c>
      <c r="E23" s="44">
        <f t="shared" si="9"/>
        <v>90</v>
      </c>
      <c r="F23" s="44">
        <f t="shared" si="10"/>
        <v>160</v>
      </c>
      <c r="G23" s="42">
        <v>64</v>
      </c>
      <c r="H23" s="44">
        <f t="shared" si="5"/>
        <v>23.04</v>
      </c>
      <c r="I23" s="44">
        <f t="shared" si="1"/>
        <v>40.96</v>
      </c>
      <c r="J23" s="42">
        <v>62</v>
      </c>
      <c r="K23" s="44">
        <f t="shared" si="6"/>
        <v>22.32</v>
      </c>
      <c r="L23" s="44">
        <f t="shared" si="2"/>
        <v>39.68</v>
      </c>
      <c r="M23" s="42">
        <v>62</v>
      </c>
      <c r="N23" s="44">
        <f t="shared" si="7"/>
        <v>22.32</v>
      </c>
      <c r="O23" s="44">
        <f t="shared" si="3"/>
        <v>39.68</v>
      </c>
      <c r="P23" s="42">
        <v>62</v>
      </c>
      <c r="Q23" s="44">
        <f t="shared" si="8"/>
        <v>22.32</v>
      </c>
      <c r="R23" s="44">
        <f t="shared" si="4"/>
        <v>39.68</v>
      </c>
      <c r="S23" s="39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30" customHeight="1">
      <c r="A24" s="58"/>
      <c r="B24" s="35" t="s">
        <v>156</v>
      </c>
      <c r="C24" s="47" t="s">
        <v>157</v>
      </c>
      <c r="D24" s="55">
        <v>600</v>
      </c>
      <c r="E24" s="44">
        <f t="shared" si="9"/>
        <v>216</v>
      </c>
      <c r="F24" s="44">
        <f t="shared" si="10"/>
        <v>384</v>
      </c>
      <c r="G24" s="42">
        <v>150</v>
      </c>
      <c r="H24" s="44">
        <f t="shared" si="5"/>
        <v>54</v>
      </c>
      <c r="I24" s="44">
        <f t="shared" si="1"/>
        <v>96</v>
      </c>
      <c r="J24" s="42">
        <v>150</v>
      </c>
      <c r="K24" s="44">
        <f t="shared" si="6"/>
        <v>54</v>
      </c>
      <c r="L24" s="44">
        <f t="shared" si="2"/>
        <v>96</v>
      </c>
      <c r="M24" s="42">
        <v>150</v>
      </c>
      <c r="N24" s="44">
        <f t="shared" si="7"/>
        <v>54</v>
      </c>
      <c r="O24" s="44">
        <f t="shared" si="3"/>
        <v>96</v>
      </c>
      <c r="P24" s="42">
        <v>150</v>
      </c>
      <c r="Q24" s="44">
        <f t="shared" si="8"/>
        <v>54</v>
      </c>
      <c r="R24" s="44">
        <f t="shared" si="4"/>
        <v>96</v>
      </c>
      <c r="S24" s="39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21.75" customHeight="1">
      <c r="A25" s="58"/>
      <c r="B25" s="35" t="s">
        <v>162</v>
      </c>
      <c r="C25" s="47" t="s">
        <v>163</v>
      </c>
      <c r="D25" s="55">
        <v>820</v>
      </c>
      <c r="E25" s="44">
        <f t="shared" si="9"/>
        <v>295.2</v>
      </c>
      <c r="F25" s="44">
        <f t="shared" si="10"/>
        <v>524.8</v>
      </c>
      <c r="G25" s="42">
        <v>205</v>
      </c>
      <c r="H25" s="44">
        <f t="shared" si="5"/>
        <v>73.8</v>
      </c>
      <c r="I25" s="44">
        <f t="shared" si="1"/>
        <v>131.2</v>
      </c>
      <c r="J25" s="42">
        <v>205</v>
      </c>
      <c r="K25" s="44">
        <f t="shared" si="6"/>
        <v>73.8</v>
      </c>
      <c r="L25" s="44">
        <f t="shared" si="2"/>
        <v>131.2</v>
      </c>
      <c r="M25" s="42">
        <v>205</v>
      </c>
      <c r="N25" s="44">
        <f t="shared" si="7"/>
        <v>73.8</v>
      </c>
      <c r="O25" s="44">
        <f t="shared" si="3"/>
        <v>131.2</v>
      </c>
      <c r="P25" s="42">
        <v>205</v>
      </c>
      <c r="Q25" s="44">
        <f t="shared" si="8"/>
        <v>73.8</v>
      </c>
      <c r="R25" s="44">
        <f t="shared" si="4"/>
        <v>131.2</v>
      </c>
      <c r="S25" s="39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43.5" customHeight="1">
      <c r="A26" s="58"/>
      <c r="B26" s="35" t="s">
        <v>164</v>
      </c>
      <c r="C26" s="47" t="s">
        <v>165</v>
      </c>
      <c r="D26" s="55">
        <v>2000</v>
      </c>
      <c r="E26" s="44">
        <f t="shared" si="9"/>
        <v>720</v>
      </c>
      <c r="F26" s="44">
        <f t="shared" si="10"/>
        <v>1280</v>
      </c>
      <c r="G26" s="42">
        <v>500</v>
      </c>
      <c r="H26" s="44">
        <f t="shared" si="5"/>
        <v>180</v>
      </c>
      <c r="I26" s="44">
        <f t="shared" si="1"/>
        <v>320</v>
      </c>
      <c r="J26" s="42">
        <v>500</v>
      </c>
      <c r="K26" s="44">
        <f t="shared" si="6"/>
        <v>180</v>
      </c>
      <c r="L26" s="44">
        <f t="shared" si="2"/>
        <v>320</v>
      </c>
      <c r="M26" s="42">
        <v>500</v>
      </c>
      <c r="N26" s="44">
        <f t="shared" si="7"/>
        <v>180</v>
      </c>
      <c r="O26" s="44">
        <f t="shared" si="3"/>
        <v>320</v>
      </c>
      <c r="P26" s="42">
        <v>500</v>
      </c>
      <c r="Q26" s="44">
        <f t="shared" si="8"/>
        <v>180</v>
      </c>
      <c r="R26" s="44">
        <f t="shared" si="4"/>
        <v>320</v>
      </c>
      <c r="S26" s="39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42" customHeight="1">
      <c r="A27" s="58"/>
      <c r="B27" s="35" t="s">
        <v>172</v>
      </c>
      <c r="C27" s="47" t="s">
        <v>173</v>
      </c>
      <c r="D27" s="55">
        <v>4000</v>
      </c>
      <c r="E27" s="44">
        <f t="shared" si="9"/>
        <v>1440</v>
      </c>
      <c r="F27" s="44">
        <f t="shared" si="10"/>
        <v>2560</v>
      </c>
      <c r="G27" s="42">
        <v>1000</v>
      </c>
      <c r="H27" s="44">
        <f t="shared" si="5"/>
        <v>360</v>
      </c>
      <c r="I27" s="44">
        <f t="shared" si="1"/>
        <v>640</v>
      </c>
      <c r="J27" s="42">
        <v>1000</v>
      </c>
      <c r="K27" s="44">
        <f t="shared" si="6"/>
        <v>360</v>
      </c>
      <c r="L27" s="44">
        <f t="shared" si="2"/>
        <v>640</v>
      </c>
      <c r="M27" s="42">
        <v>1000</v>
      </c>
      <c r="N27" s="44">
        <f t="shared" si="7"/>
        <v>360</v>
      </c>
      <c r="O27" s="44">
        <f t="shared" si="3"/>
        <v>640</v>
      </c>
      <c r="P27" s="42">
        <v>1000</v>
      </c>
      <c r="Q27" s="44">
        <f t="shared" si="8"/>
        <v>360</v>
      </c>
      <c r="R27" s="44">
        <f t="shared" si="4"/>
        <v>640</v>
      </c>
      <c r="S27" s="39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27.75" customHeight="1">
      <c r="A28" s="58"/>
      <c r="B28" s="35" t="s">
        <v>174</v>
      </c>
      <c r="C28" s="47" t="s">
        <v>166</v>
      </c>
      <c r="D28" s="55">
        <v>250</v>
      </c>
      <c r="E28" s="44">
        <f t="shared" si="9"/>
        <v>90</v>
      </c>
      <c r="F28" s="44">
        <f t="shared" si="10"/>
        <v>160</v>
      </c>
      <c r="G28" s="42">
        <v>64</v>
      </c>
      <c r="H28" s="44">
        <f t="shared" si="5"/>
        <v>23.04</v>
      </c>
      <c r="I28" s="44">
        <f t="shared" si="1"/>
        <v>40.96</v>
      </c>
      <c r="J28" s="42">
        <v>62</v>
      </c>
      <c r="K28" s="44">
        <f t="shared" si="6"/>
        <v>22.32</v>
      </c>
      <c r="L28" s="44">
        <f t="shared" si="2"/>
        <v>39.68</v>
      </c>
      <c r="M28" s="42">
        <v>62</v>
      </c>
      <c r="N28" s="44">
        <f t="shared" si="7"/>
        <v>22.32</v>
      </c>
      <c r="O28" s="44">
        <f t="shared" si="3"/>
        <v>39.68</v>
      </c>
      <c r="P28" s="42">
        <v>62</v>
      </c>
      <c r="Q28" s="44">
        <f t="shared" si="8"/>
        <v>22.32</v>
      </c>
      <c r="R28" s="44">
        <f t="shared" si="4"/>
        <v>39.68</v>
      </c>
      <c r="S28" s="39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42.75" customHeight="1">
      <c r="A29" s="58"/>
      <c r="B29" s="35" t="s">
        <v>175</v>
      </c>
      <c r="C29" s="47" t="s">
        <v>167</v>
      </c>
      <c r="D29" s="55">
        <v>800</v>
      </c>
      <c r="E29" s="44">
        <f t="shared" si="9"/>
        <v>288</v>
      </c>
      <c r="F29" s="44">
        <f t="shared" si="10"/>
        <v>512</v>
      </c>
      <c r="G29" s="42">
        <v>200</v>
      </c>
      <c r="H29" s="44">
        <f t="shared" si="5"/>
        <v>72</v>
      </c>
      <c r="I29" s="44">
        <f t="shared" si="1"/>
        <v>128</v>
      </c>
      <c r="J29" s="42">
        <v>200</v>
      </c>
      <c r="K29" s="44">
        <f t="shared" si="6"/>
        <v>72</v>
      </c>
      <c r="L29" s="44">
        <f t="shared" si="2"/>
        <v>128</v>
      </c>
      <c r="M29" s="42">
        <v>200</v>
      </c>
      <c r="N29" s="44">
        <f t="shared" si="7"/>
        <v>72</v>
      </c>
      <c r="O29" s="44">
        <f t="shared" si="3"/>
        <v>128</v>
      </c>
      <c r="P29" s="42">
        <v>200</v>
      </c>
      <c r="Q29" s="44">
        <f t="shared" si="8"/>
        <v>72</v>
      </c>
      <c r="R29" s="44">
        <f t="shared" si="4"/>
        <v>128</v>
      </c>
      <c r="S29" s="39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36" customHeight="1">
      <c r="A30" s="58"/>
      <c r="B30" s="35" t="s">
        <v>176</v>
      </c>
      <c r="C30" s="47" t="s">
        <v>168</v>
      </c>
      <c r="D30" s="55">
        <v>700</v>
      </c>
      <c r="E30" s="44">
        <f t="shared" si="9"/>
        <v>252</v>
      </c>
      <c r="F30" s="44">
        <f t="shared" si="10"/>
        <v>448</v>
      </c>
      <c r="G30" s="42">
        <v>175</v>
      </c>
      <c r="H30" s="44">
        <f t="shared" si="5"/>
        <v>63</v>
      </c>
      <c r="I30" s="44">
        <f t="shared" si="1"/>
        <v>112</v>
      </c>
      <c r="J30" s="42">
        <v>175</v>
      </c>
      <c r="K30" s="44">
        <f t="shared" si="6"/>
        <v>63</v>
      </c>
      <c r="L30" s="44">
        <f t="shared" si="2"/>
        <v>112</v>
      </c>
      <c r="M30" s="42">
        <v>175</v>
      </c>
      <c r="N30" s="44">
        <f t="shared" si="7"/>
        <v>63</v>
      </c>
      <c r="O30" s="44">
        <f t="shared" si="3"/>
        <v>112</v>
      </c>
      <c r="P30" s="42">
        <v>175</v>
      </c>
      <c r="Q30" s="44">
        <f t="shared" si="8"/>
        <v>63</v>
      </c>
      <c r="R30" s="44">
        <f t="shared" si="4"/>
        <v>112</v>
      </c>
      <c r="S30" s="39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24" customHeight="1">
      <c r="A31" s="58"/>
      <c r="B31" s="35" t="s">
        <v>177</v>
      </c>
      <c r="C31" s="47" t="s">
        <v>169</v>
      </c>
      <c r="D31" s="55">
        <v>2000</v>
      </c>
      <c r="E31" s="44">
        <f t="shared" si="9"/>
        <v>720</v>
      </c>
      <c r="F31" s="44">
        <f t="shared" si="10"/>
        <v>1280</v>
      </c>
      <c r="G31" s="42">
        <v>500</v>
      </c>
      <c r="H31" s="44">
        <f t="shared" si="5"/>
        <v>180</v>
      </c>
      <c r="I31" s="44">
        <f t="shared" si="1"/>
        <v>320</v>
      </c>
      <c r="J31" s="42">
        <v>500</v>
      </c>
      <c r="K31" s="44">
        <f t="shared" si="6"/>
        <v>180</v>
      </c>
      <c r="L31" s="44">
        <f t="shared" si="2"/>
        <v>320</v>
      </c>
      <c r="M31" s="42">
        <v>500</v>
      </c>
      <c r="N31" s="44">
        <f t="shared" si="7"/>
        <v>180</v>
      </c>
      <c r="O31" s="44">
        <f t="shared" si="3"/>
        <v>320</v>
      </c>
      <c r="P31" s="42">
        <v>500</v>
      </c>
      <c r="Q31" s="44">
        <f t="shared" si="8"/>
        <v>180</v>
      </c>
      <c r="R31" s="44">
        <f t="shared" si="4"/>
        <v>320</v>
      </c>
      <c r="S31" s="39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25.5" customHeight="1">
      <c r="A32" s="58"/>
      <c r="B32" s="35" t="s">
        <v>178</v>
      </c>
      <c r="C32" s="47" t="s">
        <v>170</v>
      </c>
      <c r="D32" s="55">
        <v>600</v>
      </c>
      <c r="E32" s="44">
        <f t="shared" si="9"/>
        <v>216</v>
      </c>
      <c r="F32" s="44">
        <f t="shared" si="10"/>
        <v>384</v>
      </c>
      <c r="G32" s="42">
        <v>150</v>
      </c>
      <c r="H32" s="44">
        <f t="shared" si="5"/>
        <v>54</v>
      </c>
      <c r="I32" s="44">
        <f t="shared" si="1"/>
        <v>96</v>
      </c>
      <c r="J32" s="42">
        <v>150</v>
      </c>
      <c r="K32" s="44">
        <f t="shared" si="6"/>
        <v>54</v>
      </c>
      <c r="L32" s="44">
        <f t="shared" si="2"/>
        <v>96</v>
      </c>
      <c r="M32" s="42">
        <v>150</v>
      </c>
      <c r="N32" s="44">
        <f t="shared" si="7"/>
        <v>54</v>
      </c>
      <c r="O32" s="44">
        <f t="shared" si="3"/>
        <v>96</v>
      </c>
      <c r="P32" s="42">
        <v>150</v>
      </c>
      <c r="Q32" s="44">
        <f t="shared" si="8"/>
        <v>54</v>
      </c>
      <c r="R32" s="44">
        <f t="shared" si="4"/>
        <v>96</v>
      </c>
      <c r="S32" s="39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21.75" customHeight="1">
      <c r="A33" s="58"/>
      <c r="B33" s="35" t="s">
        <v>180</v>
      </c>
      <c r="C33" s="47" t="s">
        <v>179</v>
      </c>
      <c r="D33" s="55">
        <v>2000</v>
      </c>
      <c r="E33" s="44">
        <f t="shared" si="9"/>
        <v>720</v>
      </c>
      <c r="F33" s="44">
        <f t="shared" si="10"/>
        <v>1280</v>
      </c>
      <c r="G33" s="42">
        <v>500</v>
      </c>
      <c r="H33" s="44">
        <f t="shared" si="5"/>
        <v>180</v>
      </c>
      <c r="I33" s="44">
        <f t="shared" si="1"/>
        <v>320</v>
      </c>
      <c r="J33" s="42">
        <v>500</v>
      </c>
      <c r="K33" s="44">
        <f t="shared" si="6"/>
        <v>180</v>
      </c>
      <c r="L33" s="44">
        <f t="shared" si="2"/>
        <v>320</v>
      </c>
      <c r="M33" s="42">
        <v>500</v>
      </c>
      <c r="N33" s="44">
        <f t="shared" si="7"/>
        <v>180</v>
      </c>
      <c r="O33" s="44">
        <f t="shared" si="3"/>
        <v>320</v>
      </c>
      <c r="P33" s="42">
        <v>500</v>
      </c>
      <c r="Q33" s="44">
        <f t="shared" si="8"/>
        <v>180</v>
      </c>
      <c r="R33" s="44">
        <f t="shared" si="4"/>
        <v>320</v>
      </c>
      <c r="S33" s="39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s="61" customFormat="1" ht="22.5" customHeight="1">
      <c r="A34" s="66"/>
      <c r="B34" s="66">
        <v>1</v>
      </c>
      <c r="C34" s="66">
        <v>2</v>
      </c>
      <c r="D34" s="67">
        <v>3</v>
      </c>
      <c r="E34" s="68">
        <v>4</v>
      </c>
      <c r="F34" s="68">
        <v>5</v>
      </c>
      <c r="G34" s="68">
        <v>6</v>
      </c>
      <c r="H34" s="68">
        <v>7</v>
      </c>
      <c r="I34" s="68">
        <v>8</v>
      </c>
      <c r="J34" s="68">
        <v>9</v>
      </c>
      <c r="K34" s="68">
        <v>10</v>
      </c>
      <c r="L34" s="68">
        <v>11</v>
      </c>
      <c r="M34" s="68">
        <v>12</v>
      </c>
      <c r="N34" s="68">
        <v>13</v>
      </c>
      <c r="O34" s="68">
        <v>14</v>
      </c>
      <c r="P34" s="68">
        <v>15</v>
      </c>
      <c r="Q34" s="68">
        <v>16</v>
      </c>
      <c r="R34" s="68">
        <v>17</v>
      </c>
      <c r="S34" s="39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47.25" customHeight="1">
      <c r="A35" s="58">
        <v>2</v>
      </c>
      <c r="B35" s="35"/>
      <c r="C35" s="26" t="s">
        <v>117</v>
      </c>
      <c r="D35" s="42">
        <f>D36+D37+D38+D39+D40+D41+D42</f>
        <v>3360</v>
      </c>
      <c r="E35" s="42">
        <f>E36+E37+E38+E39+E40+E41+E42</f>
        <v>1209.6</v>
      </c>
      <c r="F35" s="42">
        <f>F36+F37+F38+F39+F40+F41+F42</f>
        <v>2150.4</v>
      </c>
      <c r="G35" s="42">
        <f>G36+G37+G38+G39+G40+G41+G42</f>
        <v>840</v>
      </c>
      <c r="H35" s="42">
        <f aca="true" t="shared" si="11" ref="H35:R35">H36+H37+H38+H39+H40+H41+H42</f>
        <v>302.4</v>
      </c>
      <c r="I35" s="42">
        <f t="shared" si="11"/>
        <v>537.6</v>
      </c>
      <c r="J35" s="42">
        <f t="shared" si="11"/>
        <v>840</v>
      </c>
      <c r="K35" s="42">
        <f t="shared" si="11"/>
        <v>302.4</v>
      </c>
      <c r="L35" s="42">
        <f t="shared" si="11"/>
        <v>537.6</v>
      </c>
      <c r="M35" s="42">
        <f t="shared" si="11"/>
        <v>840</v>
      </c>
      <c r="N35" s="42">
        <f t="shared" si="11"/>
        <v>302.4</v>
      </c>
      <c r="O35" s="42">
        <f t="shared" si="11"/>
        <v>537.6</v>
      </c>
      <c r="P35" s="42">
        <f t="shared" si="11"/>
        <v>840</v>
      </c>
      <c r="Q35" s="42">
        <f t="shared" si="11"/>
        <v>302.4</v>
      </c>
      <c r="R35" s="42">
        <f t="shared" si="11"/>
        <v>537.6</v>
      </c>
      <c r="S35" s="39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8.75">
      <c r="A36" s="58"/>
      <c r="B36" s="35" t="s">
        <v>158</v>
      </c>
      <c r="C36" s="47" t="s">
        <v>159</v>
      </c>
      <c r="D36" s="55">
        <v>1040</v>
      </c>
      <c r="E36" s="44">
        <f aca="true" t="shared" si="12" ref="E36:E42">D36*0.36</f>
        <v>374.4</v>
      </c>
      <c r="F36" s="44">
        <f aca="true" t="shared" si="13" ref="F36:F42">D36-E36</f>
        <v>665.6</v>
      </c>
      <c r="G36" s="42">
        <v>260</v>
      </c>
      <c r="H36" s="44">
        <f aca="true" t="shared" si="14" ref="H36:H42">G36*36%</f>
        <v>93.6</v>
      </c>
      <c r="I36" s="44">
        <f aca="true" t="shared" si="15" ref="I36:I42">G36-H36</f>
        <v>166.4</v>
      </c>
      <c r="J36" s="42">
        <v>260</v>
      </c>
      <c r="K36" s="44">
        <f aca="true" t="shared" si="16" ref="K36:K42">J36*36%</f>
        <v>93.6</v>
      </c>
      <c r="L36" s="44">
        <f aca="true" t="shared" si="17" ref="L36:L42">J36-K36</f>
        <v>166.4</v>
      </c>
      <c r="M36" s="42">
        <v>260</v>
      </c>
      <c r="N36" s="44">
        <f aca="true" t="shared" si="18" ref="N36:N42">M36*36%</f>
        <v>93.6</v>
      </c>
      <c r="O36" s="44">
        <f aca="true" t="shared" si="19" ref="O36:O42">M36-N36</f>
        <v>166.4</v>
      </c>
      <c r="P36" s="42">
        <v>260</v>
      </c>
      <c r="Q36" s="44">
        <f aca="true" t="shared" si="20" ref="Q36:Q42">P36*36%</f>
        <v>93.6</v>
      </c>
      <c r="R36" s="44">
        <f aca="true" t="shared" si="21" ref="R36:R42">P36-Q36</f>
        <v>166.4</v>
      </c>
      <c r="S36" s="39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37.5">
      <c r="A37" s="58"/>
      <c r="B37" s="35" t="s">
        <v>160</v>
      </c>
      <c r="C37" s="47" t="s">
        <v>161</v>
      </c>
      <c r="D37" s="55">
        <v>220</v>
      </c>
      <c r="E37" s="44">
        <f t="shared" si="12"/>
        <v>79.2</v>
      </c>
      <c r="F37" s="44">
        <f t="shared" si="13"/>
        <v>140.8</v>
      </c>
      <c r="G37" s="42">
        <v>55</v>
      </c>
      <c r="H37" s="44">
        <f t="shared" si="14"/>
        <v>19.8</v>
      </c>
      <c r="I37" s="44">
        <f t="shared" si="15"/>
        <v>35.2</v>
      </c>
      <c r="J37" s="42">
        <v>55</v>
      </c>
      <c r="K37" s="44">
        <f t="shared" si="16"/>
        <v>19.8</v>
      </c>
      <c r="L37" s="44">
        <f t="shared" si="17"/>
        <v>35.2</v>
      </c>
      <c r="M37" s="42">
        <v>55</v>
      </c>
      <c r="N37" s="44">
        <f t="shared" si="18"/>
        <v>19.8</v>
      </c>
      <c r="O37" s="44">
        <f t="shared" si="19"/>
        <v>35.2</v>
      </c>
      <c r="P37" s="42">
        <v>55</v>
      </c>
      <c r="Q37" s="44">
        <f t="shared" si="20"/>
        <v>19.8</v>
      </c>
      <c r="R37" s="44">
        <f t="shared" si="21"/>
        <v>35.2</v>
      </c>
      <c r="S37" s="39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37.5">
      <c r="A38" s="58"/>
      <c r="B38" s="35" t="s">
        <v>164</v>
      </c>
      <c r="C38" s="47" t="s">
        <v>165</v>
      </c>
      <c r="D38" s="55">
        <v>400</v>
      </c>
      <c r="E38" s="44">
        <f t="shared" si="12"/>
        <v>144</v>
      </c>
      <c r="F38" s="44">
        <f t="shared" si="13"/>
        <v>256</v>
      </c>
      <c r="G38" s="42">
        <v>100</v>
      </c>
      <c r="H38" s="44">
        <f t="shared" si="14"/>
        <v>36</v>
      </c>
      <c r="I38" s="44">
        <f t="shared" si="15"/>
        <v>64</v>
      </c>
      <c r="J38" s="42">
        <v>100</v>
      </c>
      <c r="K38" s="44">
        <f t="shared" si="16"/>
        <v>36</v>
      </c>
      <c r="L38" s="44">
        <f t="shared" si="17"/>
        <v>64</v>
      </c>
      <c r="M38" s="42">
        <v>100</v>
      </c>
      <c r="N38" s="44">
        <f t="shared" si="18"/>
        <v>36</v>
      </c>
      <c r="O38" s="44">
        <f t="shared" si="19"/>
        <v>64</v>
      </c>
      <c r="P38" s="42">
        <v>100</v>
      </c>
      <c r="Q38" s="44">
        <f t="shared" si="20"/>
        <v>36</v>
      </c>
      <c r="R38" s="44">
        <f t="shared" si="21"/>
        <v>64</v>
      </c>
      <c r="S38" s="39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37.5">
      <c r="A39" s="58"/>
      <c r="B39" s="35" t="s">
        <v>172</v>
      </c>
      <c r="C39" s="47" t="s">
        <v>173</v>
      </c>
      <c r="D39" s="55">
        <v>600</v>
      </c>
      <c r="E39" s="44">
        <f t="shared" si="12"/>
        <v>216</v>
      </c>
      <c r="F39" s="44">
        <f t="shared" si="13"/>
        <v>384</v>
      </c>
      <c r="G39" s="42">
        <v>150</v>
      </c>
      <c r="H39" s="44">
        <f t="shared" si="14"/>
        <v>54</v>
      </c>
      <c r="I39" s="44">
        <f t="shared" si="15"/>
        <v>96</v>
      </c>
      <c r="J39" s="42">
        <v>150</v>
      </c>
      <c r="K39" s="44">
        <f t="shared" si="16"/>
        <v>54</v>
      </c>
      <c r="L39" s="44">
        <f t="shared" si="17"/>
        <v>96</v>
      </c>
      <c r="M39" s="42">
        <v>150</v>
      </c>
      <c r="N39" s="44">
        <f t="shared" si="18"/>
        <v>54</v>
      </c>
      <c r="O39" s="44">
        <f t="shared" si="19"/>
        <v>96</v>
      </c>
      <c r="P39" s="42">
        <v>150</v>
      </c>
      <c r="Q39" s="44">
        <f t="shared" si="20"/>
        <v>54</v>
      </c>
      <c r="R39" s="44">
        <f t="shared" si="21"/>
        <v>96</v>
      </c>
      <c r="S39" s="39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27.75" customHeight="1">
      <c r="A40" s="58"/>
      <c r="B40" s="35" t="s">
        <v>175</v>
      </c>
      <c r="C40" s="47" t="s">
        <v>167</v>
      </c>
      <c r="D40" s="55">
        <v>700</v>
      </c>
      <c r="E40" s="44">
        <f t="shared" si="12"/>
        <v>252</v>
      </c>
      <c r="F40" s="44">
        <f t="shared" si="13"/>
        <v>448</v>
      </c>
      <c r="G40" s="42">
        <v>175</v>
      </c>
      <c r="H40" s="44">
        <f t="shared" si="14"/>
        <v>63</v>
      </c>
      <c r="I40" s="44">
        <f t="shared" si="15"/>
        <v>112</v>
      </c>
      <c r="J40" s="42">
        <v>175</v>
      </c>
      <c r="K40" s="44">
        <f t="shared" si="16"/>
        <v>63</v>
      </c>
      <c r="L40" s="44">
        <f t="shared" si="17"/>
        <v>112</v>
      </c>
      <c r="M40" s="42">
        <v>175</v>
      </c>
      <c r="N40" s="44">
        <f t="shared" si="18"/>
        <v>63</v>
      </c>
      <c r="O40" s="44">
        <f t="shared" si="19"/>
        <v>112</v>
      </c>
      <c r="P40" s="42">
        <v>175</v>
      </c>
      <c r="Q40" s="44">
        <f t="shared" si="20"/>
        <v>63</v>
      </c>
      <c r="R40" s="44">
        <f t="shared" si="21"/>
        <v>112</v>
      </c>
      <c r="S40" s="39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37.5">
      <c r="A41" s="58"/>
      <c r="B41" s="35" t="s">
        <v>176</v>
      </c>
      <c r="C41" s="47" t="s">
        <v>168</v>
      </c>
      <c r="D41" s="55">
        <v>300</v>
      </c>
      <c r="E41" s="44">
        <f t="shared" si="12"/>
        <v>108</v>
      </c>
      <c r="F41" s="44">
        <f t="shared" si="13"/>
        <v>192</v>
      </c>
      <c r="G41" s="42">
        <v>75</v>
      </c>
      <c r="H41" s="44">
        <f t="shared" si="14"/>
        <v>27</v>
      </c>
      <c r="I41" s="44">
        <f t="shared" si="15"/>
        <v>48</v>
      </c>
      <c r="J41" s="42">
        <v>75</v>
      </c>
      <c r="K41" s="44">
        <f t="shared" si="16"/>
        <v>27</v>
      </c>
      <c r="L41" s="44">
        <f t="shared" si="17"/>
        <v>48</v>
      </c>
      <c r="M41" s="42">
        <v>75</v>
      </c>
      <c r="N41" s="44">
        <f t="shared" si="18"/>
        <v>27</v>
      </c>
      <c r="O41" s="44">
        <f t="shared" si="19"/>
        <v>48</v>
      </c>
      <c r="P41" s="42">
        <v>75</v>
      </c>
      <c r="Q41" s="44">
        <f t="shared" si="20"/>
        <v>27</v>
      </c>
      <c r="R41" s="44">
        <f t="shared" si="21"/>
        <v>48</v>
      </c>
      <c r="S41" s="39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8.75">
      <c r="A42" s="58"/>
      <c r="B42" s="35" t="s">
        <v>181</v>
      </c>
      <c r="C42" s="47" t="s">
        <v>171</v>
      </c>
      <c r="D42" s="55">
        <v>100</v>
      </c>
      <c r="E42" s="44">
        <f t="shared" si="12"/>
        <v>36</v>
      </c>
      <c r="F42" s="44">
        <f t="shared" si="13"/>
        <v>64</v>
      </c>
      <c r="G42" s="42">
        <v>25</v>
      </c>
      <c r="H42" s="44">
        <f t="shared" si="14"/>
        <v>9</v>
      </c>
      <c r="I42" s="44">
        <f t="shared" si="15"/>
        <v>16</v>
      </c>
      <c r="J42" s="42">
        <v>25</v>
      </c>
      <c r="K42" s="44">
        <f t="shared" si="16"/>
        <v>9</v>
      </c>
      <c r="L42" s="44">
        <f t="shared" si="17"/>
        <v>16</v>
      </c>
      <c r="M42" s="42">
        <v>25</v>
      </c>
      <c r="N42" s="44">
        <f t="shared" si="18"/>
        <v>9</v>
      </c>
      <c r="O42" s="44">
        <f t="shared" si="19"/>
        <v>16</v>
      </c>
      <c r="P42" s="42">
        <v>25</v>
      </c>
      <c r="Q42" s="44">
        <f t="shared" si="20"/>
        <v>9</v>
      </c>
      <c r="R42" s="44">
        <f t="shared" si="21"/>
        <v>16</v>
      </c>
      <c r="S42" s="39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46.5" customHeight="1">
      <c r="A43" s="58">
        <v>3</v>
      </c>
      <c r="B43" s="35"/>
      <c r="C43" s="26" t="s">
        <v>63</v>
      </c>
      <c r="D43" s="42">
        <f>D44+D45+D46+D47+D48</f>
        <v>3400</v>
      </c>
      <c r="E43" s="42">
        <f>E44+E45+E46+E47+E48</f>
        <v>1224</v>
      </c>
      <c r="F43" s="42">
        <f>F44+F45+F46+F47+F48</f>
        <v>2176</v>
      </c>
      <c r="G43" s="42">
        <f>G44+G45+G46+G47+G48</f>
        <v>850</v>
      </c>
      <c r="H43" s="42">
        <f aca="true" t="shared" si="22" ref="H43:R43">H44+H45+H46+H47+H48</f>
        <v>306</v>
      </c>
      <c r="I43" s="42">
        <f t="shared" si="22"/>
        <v>544</v>
      </c>
      <c r="J43" s="42">
        <f t="shared" si="22"/>
        <v>850</v>
      </c>
      <c r="K43" s="42">
        <f t="shared" si="22"/>
        <v>306</v>
      </c>
      <c r="L43" s="42">
        <f t="shared" si="22"/>
        <v>544</v>
      </c>
      <c r="M43" s="42">
        <f t="shared" si="22"/>
        <v>850</v>
      </c>
      <c r="N43" s="42">
        <f t="shared" si="22"/>
        <v>306</v>
      </c>
      <c r="O43" s="42">
        <f t="shared" si="22"/>
        <v>544</v>
      </c>
      <c r="P43" s="42">
        <f t="shared" si="22"/>
        <v>850</v>
      </c>
      <c r="Q43" s="42">
        <f t="shared" si="22"/>
        <v>306</v>
      </c>
      <c r="R43" s="42">
        <f t="shared" si="22"/>
        <v>544</v>
      </c>
      <c r="S43" s="39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8.75">
      <c r="A44" s="58"/>
      <c r="B44" s="17" t="s">
        <v>152</v>
      </c>
      <c r="C44" s="32" t="s">
        <v>153</v>
      </c>
      <c r="D44" s="55">
        <v>1500</v>
      </c>
      <c r="E44" s="44">
        <f aca="true" t="shared" si="23" ref="E44:E56">D44*0.36</f>
        <v>540</v>
      </c>
      <c r="F44" s="44">
        <f aca="true" t="shared" si="24" ref="F44:F56">D44-E44</f>
        <v>960</v>
      </c>
      <c r="G44" s="42">
        <v>375</v>
      </c>
      <c r="H44" s="44">
        <f>G44*36%</f>
        <v>135</v>
      </c>
      <c r="I44" s="44">
        <f>G44-H44</f>
        <v>240</v>
      </c>
      <c r="J44" s="42">
        <v>375</v>
      </c>
      <c r="K44" s="44">
        <f>J44*36%</f>
        <v>135</v>
      </c>
      <c r="L44" s="44">
        <f>J44-K44</f>
        <v>240</v>
      </c>
      <c r="M44" s="42">
        <v>375</v>
      </c>
      <c r="N44" s="44">
        <f>M44*36%</f>
        <v>135</v>
      </c>
      <c r="O44" s="44">
        <f>M44-N44</f>
        <v>240</v>
      </c>
      <c r="P44" s="42">
        <v>375</v>
      </c>
      <c r="Q44" s="44">
        <f>P44*36%</f>
        <v>135</v>
      </c>
      <c r="R44" s="44">
        <f>P44-Q44</f>
        <v>240</v>
      </c>
      <c r="S44" s="39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37.5">
      <c r="A45" s="58"/>
      <c r="B45" s="17" t="s">
        <v>154</v>
      </c>
      <c r="C45" s="32" t="s">
        <v>155</v>
      </c>
      <c r="D45" s="55">
        <v>400</v>
      </c>
      <c r="E45" s="44">
        <f t="shared" si="23"/>
        <v>144</v>
      </c>
      <c r="F45" s="44">
        <f t="shared" si="24"/>
        <v>256</v>
      </c>
      <c r="G45" s="42">
        <v>100</v>
      </c>
      <c r="H45" s="44">
        <f>G45*36%</f>
        <v>36</v>
      </c>
      <c r="I45" s="44">
        <f>G45-H45</f>
        <v>64</v>
      </c>
      <c r="J45" s="42">
        <v>100</v>
      </c>
      <c r="K45" s="44">
        <f>J45*36%</f>
        <v>36</v>
      </c>
      <c r="L45" s="44">
        <f>J45-K45</f>
        <v>64</v>
      </c>
      <c r="M45" s="42">
        <v>100</v>
      </c>
      <c r="N45" s="44">
        <f>M45*36%</f>
        <v>36</v>
      </c>
      <c r="O45" s="44">
        <f>M45-N45</f>
        <v>64</v>
      </c>
      <c r="P45" s="42">
        <v>100</v>
      </c>
      <c r="Q45" s="44">
        <f>P45*36%</f>
        <v>36</v>
      </c>
      <c r="R45" s="44">
        <f>P45-Q45</f>
        <v>64</v>
      </c>
      <c r="S45" s="39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8.75">
      <c r="A46" s="58"/>
      <c r="B46" s="35" t="s">
        <v>158</v>
      </c>
      <c r="C46" s="47" t="s">
        <v>159</v>
      </c>
      <c r="D46" s="55">
        <v>1000</v>
      </c>
      <c r="E46" s="44">
        <f t="shared" si="23"/>
        <v>360</v>
      </c>
      <c r="F46" s="44">
        <f t="shared" si="24"/>
        <v>640</v>
      </c>
      <c r="G46" s="42">
        <v>250</v>
      </c>
      <c r="H46" s="44">
        <f>G46*36%</f>
        <v>90</v>
      </c>
      <c r="I46" s="44">
        <f>G46-H46</f>
        <v>160</v>
      </c>
      <c r="J46" s="42">
        <v>250</v>
      </c>
      <c r="K46" s="44">
        <f>J46*36%</f>
        <v>90</v>
      </c>
      <c r="L46" s="44">
        <f>J46-K46</f>
        <v>160</v>
      </c>
      <c r="M46" s="42">
        <v>250</v>
      </c>
      <c r="N46" s="44">
        <f>M46*36%</f>
        <v>90</v>
      </c>
      <c r="O46" s="44">
        <f>M46-N46</f>
        <v>160</v>
      </c>
      <c r="P46" s="42">
        <v>250</v>
      </c>
      <c r="Q46" s="44">
        <f>P46*36%</f>
        <v>90</v>
      </c>
      <c r="R46" s="44">
        <f>P46-Q46</f>
        <v>160</v>
      </c>
      <c r="S46" s="39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37.5">
      <c r="A47" s="58"/>
      <c r="B47" s="35" t="s">
        <v>160</v>
      </c>
      <c r="C47" s="47" t="s">
        <v>161</v>
      </c>
      <c r="D47" s="55">
        <v>300</v>
      </c>
      <c r="E47" s="44">
        <f t="shared" si="23"/>
        <v>108</v>
      </c>
      <c r="F47" s="44">
        <f t="shared" si="24"/>
        <v>192</v>
      </c>
      <c r="G47" s="42">
        <v>75</v>
      </c>
      <c r="H47" s="44">
        <f>G47*36%</f>
        <v>27</v>
      </c>
      <c r="I47" s="44">
        <f>G47-H47</f>
        <v>48</v>
      </c>
      <c r="J47" s="42">
        <v>75</v>
      </c>
      <c r="K47" s="44">
        <f>J47*36%</f>
        <v>27</v>
      </c>
      <c r="L47" s="44">
        <f>J47-K47</f>
        <v>48</v>
      </c>
      <c r="M47" s="42">
        <v>75</v>
      </c>
      <c r="N47" s="44">
        <f>M47*36%</f>
        <v>27</v>
      </c>
      <c r="O47" s="44">
        <f>M47-N47</f>
        <v>48</v>
      </c>
      <c r="P47" s="42">
        <v>75</v>
      </c>
      <c r="Q47" s="44">
        <f>P47*36%</f>
        <v>27</v>
      </c>
      <c r="R47" s="44">
        <f>P47-Q47</f>
        <v>48</v>
      </c>
      <c r="S47" s="39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8.75">
      <c r="A48" s="58"/>
      <c r="B48" s="35" t="s">
        <v>162</v>
      </c>
      <c r="C48" s="47" t="s">
        <v>163</v>
      </c>
      <c r="D48" s="55">
        <v>200</v>
      </c>
      <c r="E48" s="44">
        <f t="shared" si="23"/>
        <v>72</v>
      </c>
      <c r="F48" s="44">
        <f t="shared" si="24"/>
        <v>128</v>
      </c>
      <c r="G48" s="42">
        <v>50</v>
      </c>
      <c r="H48" s="44">
        <f>G48*36%</f>
        <v>18</v>
      </c>
      <c r="I48" s="44">
        <f>G48-H48</f>
        <v>32</v>
      </c>
      <c r="J48" s="42">
        <v>50</v>
      </c>
      <c r="K48" s="44">
        <f>J48*36%</f>
        <v>18</v>
      </c>
      <c r="L48" s="44">
        <f>J48-K48</f>
        <v>32</v>
      </c>
      <c r="M48" s="42">
        <v>50</v>
      </c>
      <c r="N48" s="44">
        <f>M48*36%</f>
        <v>18</v>
      </c>
      <c r="O48" s="44">
        <f>M48-N48</f>
        <v>32</v>
      </c>
      <c r="P48" s="42">
        <v>50</v>
      </c>
      <c r="Q48" s="44">
        <f>P48*36%</f>
        <v>18</v>
      </c>
      <c r="R48" s="44">
        <f>P48-Q48</f>
        <v>32</v>
      </c>
      <c r="S48" s="39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48" customHeight="1">
      <c r="A49" s="58">
        <v>4</v>
      </c>
      <c r="B49" s="35"/>
      <c r="C49" s="26" t="s">
        <v>182</v>
      </c>
      <c r="D49" s="42">
        <f aca="true" t="shared" si="25" ref="D49:R49">SUM(D50:D51)</f>
        <v>5400</v>
      </c>
      <c r="E49" s="42">
        <f t="shared" si="25"/>
        <v>1944</v>
      </c>
      <c r="F49" s="42">
        <f t="shared" si="25"/>
        <v>3456</v>
      </c>
      <c r="G49" s="42">
        <f t="shared" si="25"/>
        <v>1350</v>
      </c>
      <c r="H49" s="42">
        <f t="shared" si="25"/>
        <v>486</v>
      </c>
      <c r="I49" s="42">
        <f t="shared" si="25"/>
        <v>864</v>
      </c>
      <c r="J49" s="42">
        <f t="shared" si="25"/>
        <v>1350</v>
      </c>
      <c r="K49" s="42">
        <f t="shared" si="25"/>
        <v>486</v>
      </c>
      <c r="L49" s="42">
        <f t="shared" si="25"/>
        <v>864</v>
      </c>
      <c r="M49" s="42">
        <f t="shared" si="25"/>
        <v>1350</v>
      </c>
      <c r="N49" s="42">
        <f t="shared" si="25"/>
        <v>486</v>
      </c>
      <c r="O49" s="42">
        <f t="shared" si="25"/>
        <v>864</v>
      </c>
      <c r="P49" s="42">
        <f t="shared" si="25"/>
        <v>1350</v>
      </c>
      <c r="Q49" s="42">
        <f t="shared" si="25"/>
        <v>486</v>
      </c>
      <c r="R49" s="42">
        <f t="shared" si="25"/>
        <v>864</v>
      </c>
      <c r="S49" s="3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27.75" customHeight="1">
      <c r="A50" s="58"/>
      <c r="B50" s="35" t="s">
        <v>158</v>
      </c>
      <c r="C50" s="47" t="s">
        <v>159</v>
      </c>
      <c r="D50" s="41">
        <f>+E50+F50</f>
        <v>3200</v>
      </c>
      <c r="E50" s="44">
        <v>1152</v>
      </c>
      <c r="F50" s="44">
        <v>2048</v>
      </c>
      <c r="G50" s="42">
        <f>+H50+I50</f>
        <v>800</v>
      </c>
      <c r="H50" s="44">
        <v>288</v>
      </c>
      <c r="I50" s="44">
        <v>512</v>
      </c>
      <c r="J50" s="42">
        <f>+K50+L50</f>
        <v>800</v>
      </c>
      <c r="K50" s="44">
        <v>288</v>
      </c>
      <c r="L50" s="44">
        <v>512</v>
      </c>
      <c r="M50" s="42">
        <f>+N50+O50</f>
        <v>800</v>
      </c>
      <c r="N50" s="44">
        <v>288</v>
      </c>
      <c r="O50" s="44">
        <v>512</v>
      </c>
      <c r="P50" s="42">
        <f>+Q50+R50</f>
        <v>800</v>
      </c>
      <c r="Q50" s="44">
        <v>288</v>
      </c>
      <c r="R50" s="44">
        <v>512</v>
      </c>
      <c r="S50" s="39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37.5">
      <c r="A51" s="58"/>
      <c r="B51" s="35" t="s">
        <v>160</v>
      </c>
      <c r="C51" s="47" t="s">
        <v>161</v>
      </c>
      <c r="D51" s="55">
        <v>2200</v>
      </c>
      <c r="E51" s="44">
        <f t="shared" si="23"/>
        <v>792</v>
      </c>
      <c r="F51" s="44">
        <f t="shared" si="24"/>
        <v>1408</v>
      </c>
      <c r="G51" s="42">
        <v>550</v>
      </c>
      <c r="H51" s="44">
        <f>G51*36%</f>
        <v>198</v>
      </c>
      <c r="I51" s="44">
        <f>G51-H51</f>
        <v>352</v>
      </c>
      <c r="J51" s="42">
        <v>550</v>
      </c>
      <c r="K51" s="44">
        <f>J51*36%</f>
        <v>198</v>
      </c>
      <c r="L51" s="44">
        <f>J51-K51</f>
        <v>352</v>
      </c>
      <c r="M51" s="42">
        <v>550</v>
      </c>
      <c r="N51" s="44">
        <f>M51*36%</f>
        <v>198</v>
      </c>
      <c r="O51" s="44">
        <f>M51-N51</f>
        <v>352</v>
      </c>
      <c r="P51" s="42">
        <v>550</v>
      </c>
      <c r="Q51" s="44">
        <f>P51*36%</f>
        <v>198</v>
      </c>
      <c r="R51" s="44">
        <f>P51-Q51</f>
        <v>352</v>
      </c>
      <c r="S51" s="39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43.5" customHeight="1">
      <c r="A52" s="58">
        <v>5</v>
      </c>
      <c r="B52" s="35"/>
      <c r="C52" s="26" t="s">
        <v>66</v>
      </c>
      <c r="D52" s="42">
        <f>D53</f>
        <v>5600</v>
      </c>
      <c r="E52" s="42">
        <f>E53</f>
        <v>2016</v>
      </c>
      <c r="F52" s="42">
        <f>F53</f>
        <v>3584</v>
      </c>
      <c r="G52" s="42">
        <f>G53</f>
        <v>1400</v>
      </c>
      <c r="H52" s="42">
        <f aca="true" t="shared" si="26" ref="H52:R52">H53</f>
        <v>504</v>
      </c>
      <c r="I52" s="42">
        <f t="shared" si="26"/>
        <v>896</v>
      </c>
      <c r="J52" s="42">
        <f t="shared" si="26"/>
        <v>1400</v>
      </c>
      <c r="K52" s="42">
        <f t="shared" si="26"/>
        <v>504</v>
      </c>
      <c r="L52" s="42">
        <f t="shared" si="26"/>
        <v>896</v>
      </c>
      <c r="M52" s="42">
        <f t="shared" si="26"/>
        <v>1400</v>
      </c>
      <c r="N52" s="42">
        <f t="shared" si="26"/>
        <v>504</v>
      </c>
      <c r="O52" s="42">
        <f t="shared" si="26"/>
        <v>896</v>
      </c>
      <c r="P52" s="42">
        <f t="shared" si="26"/>
        <v>1400</v>
      </c>
      <c r="Q52" s="42">
        <f t="shared" si="26"/>
        <v>504</v>
      </c>
      <c r="R52" s="42">
        <f t="shared" si="26"/>
        <v>896</v>
      </c>
      <c r="S52" s="39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26.25" customHeight="1">
      <c r="A53" s="58"/>
      <c r="B53" s="35" t="s">
        <v>180</v>
      </c>
      <c r="C53" s="47" t="s">
        <v>179</v>
      </c>
      <c r="D53" s="55">
        <v>5600</v>
      </c>
      <c r="E53" s="44">
        <f t="shared" si="23"/>
        <v>2016</v>
      </c>
      <c r="F53" s="44">
        <f t="shared" si="24"/>
        <v>3584</v>
      </c>
      <c r="G53" s="42">
        <v>1400</v>
      </c>
      <c r="H53" s="44">
        <f>G53*36%</f>
        <v>504</v>
      </c>
      <c r="I53" s="44">
        <f>G53-H53</f>
        <v>896</v>
      </c>
      <c r="J53" s="42">
        <v>1400</v>
      </c>
      <c r="K53" s="44">
        <f>J53*36%</f>
        <v>504</v>
      </c>
      <c r="L53" s="44">
        <f>J53-K53</f>
        <v>896</v>
      </c>
      <c r="M53" s="42">
        <v>1400</v>
      </c>
      <c r="N53" s="44">
        <f>M53*36%</f>
        <v>504</v>
      </c>
      <c r="O53" s="44">
        <f>M53-N53</f>
        <v>896</v>
      </c>
      <c r="P53" s="42">
        <v>1400</v>
      </c>
      <c r="Q53" s="44">
        <f>P53*36%</f>
        <v>504</v>
      </c>
      <c r="R53" s="44">
        <f>P53-Q53</f>
        <v>896</v>
      </c>
      <c r="S53" s="39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51" customHeight="1">
      <c r="A54" s="58">
        <v>6</v>
      </c>
      <c r="B54" s="35"/>
      <c r="C54" s="26" t="s">
        <v>40</v>
      </c>
      <c r="D54" s="42">
        <f>D55+D56</f>
        <v>1800</v>
      </c>
      <c r="E54" s="42">
        <f>E55+E56</f>
        <v>648</v>
      </c>
      <c r="F54" s="42">
        <f>F55+F56</f>
        <v>1152</v>
      </c>
      <c r="G54" s="42">
        <f>G55+G56</f>
        <v>450</v>
      </c>
      <c r="H54" s="42">
        <f aca="true" t="shared" si="27" ref="H54:R54">H55+H56</f>
        <v>162</v>
      </c>
      <c r="I54" s="42">
        <f t="shared" si="27"/>
        <v>288</v>
      </c>
      <c r="J54" s="42">
        <f t="shared" si="27"/>
        <v>450</v>
      </c>
      <c r="K54" s="42">
        <f t="shared" si="27"/>
        <v>162</v>
      </c>
      <c r="L54" s="42">
        <f t="shared" si="27"/>
        <v>288</v>
      </c>
      <c r="M54" s="42">
        <f t="shared" si="27"/>
        <v>450</v>
      </c>
      <c r="N54" s="42">
        <f t="shared" si="27"/>
        <v>162</v>
      </c>
      <c r="O54" s="42">
        <f t="shared" si="27"/>
        <v>288</v>
      </c>
      <c r="P54" s="42">
        <f t="shared" si="27"/>
        <v>450</v>
      </c>
      <c r="Q54" s="42">
        <f t="shared" si="27"/>
        <v>162</v>
      </c>
      <c r="R54" s="42">
        <f t="shared" si="27"/>
        <v>288</v>
      </c>
      <c r="S54" s="39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28.5" customHeight="1">
      <c r="A55" s="58"/>
      <c r="B55" s="35" t="s">
        <v>158</v>
      </c>
      <c r="C55" s="47" t="s">
        <v>159</v>
      </c>
      <c r="D55" s="55">
        <v>1500</v>
      </c>
      <c r="E55" s="44">
        <f t="shared" si="23"/>
        <v>540</v>
      </c>
      <c r="F55" s="44">
        <f t="shared" si="24"/>
        <v>960</v>
      </c>
      <c r="G55" s="42">
        <v>375</v>
      </c>
      <c r="H55" s="44">
        <f>G55*36%</f>
        <v>135</v>
      </c>
      <c r="I55" s="44">
        <f>G55-H55</f>
        <v>240</v>
      </c>
      <c r="J55" s="42">
        <v>375</v>
      </c>
      <c r="K55" s="44">
        <f>J55*36%</f>
        <v>135</v>
      </c>
      <c r="L55" s="44">
        <f>J55-K55</f>
        <v>240</v>
      </c>
      <c r="M55" s="42">
        <v>375</v>
      </c>
      <c r="N55" s="44">
        <f>M55*36%</f>
        <v>135</v>
      </c>
      <c r="O55" s="44">
        <f>M55-N55</f>
        <v>240</v>
      </c>
      <c r="P55" s="42">
        <v>375</v>
      </c>
      <c r="Q55" s="44">
        <f>P55*36%</f>
        <v>135</v>
      </c>
      <c r="R55" s="44">
        <f>P55-Q55</f>
        <v>240</v>
      </c>
      <c r="S55" s="39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36.75" customHeight="1">
      <c r="A56" s="58"/>
      <c r="B56" s="35" t="s">
        <v>160</v>
      </c>
      <c r="C56" s="47" t="s">
        <v>161</v>
      </c>
      <c r="D56" s="55">
        <v>300</v>
      </c>
      <c r="E56" s="44">
        <f t="shared" si="23"/>
        <v>108</v>
      </c>
      <c r="F56" s="44">
        <f t="shared" si="24"/>
        <v>192</v>
      </c>
      <c r="G56" s="42">
        <v>75</v>
      </c>
      <c r="H56" s="44">
        <f>G56*36%</f>
        <v>27</v>
      </c>
      <c r="I56" s="44">
        <f>G56-H56</f>
        <v>48</v>
      </c>
      <c r="J56" s="42">
        <v>75</v>
      </c>
      <c r="K56" s="44">
        <f>J56*36%</f>
        <v>27</v>
      </c>
      <c r="L56" s="44">
        <f>J56-K56</f>
        <v>48</v>
      </c>
      <c r="M56" s="42">
        <v>75</v>
      </c>
      <c r="N56" s="44">
        <f>M56*36%</f>
        <v>27</v>
      </c>
      <c r="O56" s="44">
        <f>M56-N56</f>
        <v>48</v>
      </c>
      <c r="P56" s="42">
        <v>75</v>
      </c>
      <c r="Q56" s="44">
        <f>P56*36%</f>
        <v>27</v>
      </c>
      <c r="R56" s="44">
        <f>P56-Q56</f>
        <v>48</v>
      </c>
      <c r="S56" s="39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40.5" customHeight="1">
      <c r="A57" s="58">
        <v>7</v>
      </c>
      <c r="B57" s="35"/>
      <c r="C57" s="48" t="s">
        <v>79</v>
      </c>
      <c r="D57" s="42">
        <f>D58+D59+D61+D62</f>
        <v>8900</v>
      </c>
      <c r="E57" s="42">
        <f>E58+E59+E61+E62</f>
        <v>3204</v>
      </c>
      <c r="F57" s="42">
        <f>F58+F59+F61+F62</f>
        <v>5696</v>
      </c>
      <c r="G57" s="42">
        <f>G58+G59+G61+G62</f>
        <v>2228</v>
      </c>
      <c r="H57" s="42">
        <f aca="true" t="shared" si="28" ref="H57:R57">H58+H59+H61+H62</f>
        <v>802.0799999999999</v>
      </c>
      <c r="I57" s="42">
        <f t="shared" si="28"/>
        <v>1425.92</v>
      </c>
      <c r="J57" s="42">
        <f t="shared" si="28"/>
        <v>2224</v>
      </c>
      <c r="K57" s="42">
        <f t="shared" si="28"/>
        <v>800.64</v>
      </c>
      <c r="L57" s="42">
        <f t="shared" si="28"/>
        <v>1423.3600000000001</v>
      </c>
      <c r="M57" s="42">
        <f t="shared" si="28"/>
        <v>2224</v>
      </c>
      <c r="N57" s="42">
        <f t="shared" si="28"/>
        <v>800.64</v>
      </c>
      <c r="O57" s="42">
        <f t="shared" si="28"/>
        <v>1423.3600000000001</v>
      </c>
      <c r="P57" s="42">
        <f t="shared" si="28"/>
        <v>2224</v>
      </c>
      <c r="Q57" s="42">
        <f t="shared" si="28"/>
        <v>800.64</v>
      </c>
      <c r="R57" s="42">
        <f t="shared" si="28"/>
        <v>1423.3600000000001</v>
      </c>
      <c r="S57" s="39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56.25">
      <c r="A58" s="58"/>
      <c r="B58" s="54" t="s">
        <v>183</v>
      </c>
      <c r="C58" s="47" t="s">
        <v>185</v>
      </c>
      <c r="D58" s="55">
        <v>1000</v>
      </c>
      <c r="E58" s="44">
        <f aca="true" t="shared" si="29" ref="E58:E79">D58*0.36</f>
        <v>360</v>
      </c>
      <c r="F58" s="44">
        <f aca="true" t="shared" si="30" ref="F58:F79">D58-E58</f>
        <v>640</v>
      </c>
      <c r="G58" s="42">
        <f>D58/4</f>
        <v>250</v>
      </c>
      <c r="H58" s="44">
        <f>G58*36%</f>
        <v>90</v>
      </c>
      <c r="I58" s="44">
        <f>G58-H58</f>
        <v>160</v>
      </c>
      <c r="J58" s="42">
        <v>250</v>
      </c>
      <c r="K58" s="44">
        <f>J58*36%</f>
        <v>90</v>
      </c>
      <c r="L58" s="44">
        <f>J58-K58</f>
        <v>160</v>
      </c>
      <c r="M58" s="42">
        <v>250</v>
      </c>
      <c r="N58" s="44">
        <f>M58*36%</f>
        <v>90</v>
      </c>
      <c r="O58" s="44">
        <f>M58-N58</f>
        <v>160</v>
      </c>
      <c r="P58" s="42">
        <v>250</v>
      </c>
      <c r="Q58" s="44">
        <f>P58*36%</f>
        <v>90</v>
      </c>
      <c r="R58" s="44">
        <f>P58-Q58</f>
        <v>160</v>
      </c>
      <c r="S58" s="39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40.5" customHeight="1">
      <c r="A59" s="58"/>
      <c r="B59" s="54" t="s">
        <v>184</v>
      </c>
      <c r="C59" s="47" t="s">
        <v>186</v>
      </c>
      <c r="D59" s="55">
        <v>1000</v>
      </c>
      <c r="E59" s="44">
        <f t="shared" si="29"/>
        <v>360</v>
      </c>
      <c r="F59" s="44">
        <f t="shared" si="30"/>
        <v>640</v>
      </c>
      <c r="G59" s="42">
        <f>D59/4</f>
        <v>250</v>
      </c>
      <c r="H59" s="44">
        <f>G59*36%</f>
        <v>90</v>
      </c>
      <c r="I59" s="44">
        <f>G59-H59</f>
        <v>160</v>
      </c>
      <c r="J59" s="42">
        <v>250</v>
      </c>
      <c r="K59" s="44">
        <f>J59*36%</f>
        <v>90</v>
      </c>
      <c r="L59" s="44">
        <f>J59-K59</f>
        <v>160</v>
      </c>
      <c r="M59" s="42">
        <v>250</v>
      </c>
      <c r="N59" s="44">
        <f>M59*36%</f>
        <v>90</v>
      </c>
      <c r="O59" s="44">
        <f>M59-N59</f>
        <v>160</v>
      </c>
      <c r="P59" s="42">
        <v>250</v>
      </c>
      <c r="Q59" s="44">
        <f>P59*36%</f>
        <v>90</v>
      </c>
      <c r="R59" s="44">
        <f>P59-Q59</f>
        <v>160</v>
      </c>
      <c r="S59" s="39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s="61" customFormat="1" ht="22.5" customHeight="1">
      <c r="A60" s="66"/>
      <c r="B60" s="66">
        <v>1</v>
      </c>
      <c r="C60" s="66">
        <v>2</v>
      </c>
      <c r="D60" s="67">
        <v>3</v>
      </c>
      <c r="E60" s="68">
        <v>4</v>
      </c>
      <c r="F60" s="68">
        <v>5</v>
      </c>
      <c r="G60" s="68">
        <v>6</v>
      </c>
      <c r="H60" s="68">
        <v>7</v>
      </c>
      <c r="I60" s="68">
        <v>8</v>
      </c>
      <c r="J60" s="68">
        <v>9</v>
      </c>
      <c r="K60" s="68">
        <v>10</v>
      </c>
      <c r="L60" s="68">
        <v>11</v>
      </c>
      <c r="M60" s="68">
        <v>12</v>
      </c>
      <c r="N60" s="68">
        <v>13</v>
      </c>
      <c r="O60" s="68">
        <v>14</v>
      </c>
      <c r="P60" s="68">
        <v>15</v>
      </c>
      <c r="Q60" s="68">
        <v>16</v>
      </c>
      <c r="R60" s="68">
        <v>17</v>
      </c>
      <c r="S60" s="39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37.5">
      <c r="A61" s="58"/>
      <c r="B61" s="35" t="s">
        <v>164</v>
      </c>
      <c r="C61" s="47" t="s">
        <v>165</v>
      </c>
      <c r="D61" s="55">
        <v>3450</v>
      </c>
      <c r="E61" s="44">
        <f t="shared" si="29"/>
        <v>1242</v>
      </c>
      <c r="F61" s="44">
        <f t="shared" si="30"/>
        <v>2208</v>
      </c>
      <c r="G61" s="42">
        <v>864</v>
      </c>
      <c r="H61" s="44">
        <f>G61*36%</f>
        <v>311.03999999999996</v>
      </c>
      <c r="I61" s="44">
        <f>G61-H61</f>
        <v>552.96</v>
      </c>
      <c r="J61" s="42">
        <v>862</v>
      </c>
      <c r="K61" s="44">
        <f>J61*36%</f>
        <v>310.32</v>
      </c>
      <c r="L61" s="44">
        <f>J61-K61</f>
        <v>551.6800000000001</v>
      </c>
      <c r="M61" s="42">
        <v>862</v>
      </c>
      <c r="N61" s="44">
        <f>M61*36%</f>
        <v>310.32</v>
      </c>
      <c r="O61" s="44">
        <f>M61-N61</f>
        <v>551.6800000000001</v>
      </c>
      <c r="P61" s="42">
        <v>862</v>
      </c>
      <c r="Q61" s="44">
        <f>P61*36%</f>
        <v>310.32</v>
      </c>
      <c r="R61" s="44">
        <f>P61-Q61</f>
        <v>551.6800000000001</v>
      </c>
      <c r="S61" s="39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37.5">
      <c r="A62" s="58"/>
      <c r="B62" s="35" t="s">
        <v>172</v>
      </c>
      <c r="C62" s="47" t="s">
        <v>173</v>
      </c>
      <c r="D62" s="55">
        <v>3450</v>
      </c>
      <c r="E62" s="44">
        <f t="shared" si="29"/>
        <v>1242</v>
      </c>
      <c r="F62" s="44">
        <f t="shared" si="30"/>
        <v>2208</v>
      </c>
      <c r="G62" s="42">
        <v>864</v>
      </c>
      <c r="H62" s="44">
        <f>G62*36%</f>
        <v>311.03999999999996</v>
      </c>
      <c r="I62" s="44">
        <f>G62-H62</f>
        <v>552.96</v>
      </c>
      <c r="J62" s="42">
        <v>862</v>
      </c>
      <c r="K62" s="44">
        <f>J62*36%</f>
        <v>310.32</v>
      </c>
      <c r="L62" s="44">
        <f>J62-K62</f>
        <v>551.6800000000001</v>
      </c>
      <c r="M62" s="42">
        <v>862</v>
      </c>
      <c r="N62" s="44">
        <f>M62*36%</f>
        <v>310.32</v>
      </c>
      <c r="O62" s="44">
        <f>M62-N62</f>
        <v>551.6800000000001</v>
      </c>
      <c r="P62" s="42">
        <v>862</v>
      </c>
      <c r="Q62" s="44">
        <f>P62*36%</f>
        <v>310.32</v>
      </c>
      <c r="R62" s="44">
        <f>P62-Q62</f>
        <v>551.6800000000001</v>
      </c>
      <c r="S62" s="39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24.75" customHeight="1">
      <c r="A63" s="58">
        <v>8</v>
      </c>
      <c r="B63" s="35"/>
      <c r="C63" s="48" t="s">
        <v>136</v>
      </c>
      <c r="D63" s="42">
        <f>D64</f>
        <v>700</v>
      </c>
      <c r="E63" s="42">
        <f>E64</f>
        <v>252</v>
      </c>
      <c r="F63" s="42">
        <f>F64</f>
        <v>448</v>
      </c>
      <c r="G63" s="42">
        <f>G64</f>
        <v>175</v>
      </c>
      <c r="H63" s="42">
        <f aca="true" t="shared" si="31" ref="H63:R63">H64</f>
        <v>63</v>
      </c>
      <c r="I63" s="42">
        <f t="shared" si="31"/>
        <v>112</v>
      </c>
      <c r="J63" s="42">
        <f t="shared" si="31"/>
        <v>175</v>
      </c>
      <c r="K63" s="42">
        <f t="shared" si="31"/>
        <v>63</v>
      </c>
      <c r="L63" s="42">
        <f t="shared" si="31"/>
        <v>112</v>
      </c>
      <c r="M63" s="42">
        <f t="shared" si="31"/>
        <v>175</v>
      </c>
      <c r="N63" s="42">
        <f t="shared" si="31"/>
        <v>63</v>
      </c>
      <c r="O63" s="42">
        <f t="shared" si="31"/>
        <v>112</v>
      </c>
      <c r="P63" s="42">
        <f t="shared" si="31"/>
        <v>175</v>
      </c>
      <c r="Q63" s="42">
        <f t="shared" si="31"/>
        <v>63</v>
      </c>
      <c r="R63" s="42">
        <f t="shared" si="31"/>
        <v>112</v>
      </c>
      <c r="S63" s="39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26.25" customHeight="1">
      <c r="A64" s="58"/>
      <c r="B64" s="35" t="s">
        <v>156</v>
      </c>
      <c r="C64" s="47" t="s">
        <v>157</v>
      </c>
      <c r="D64" s="55">
        <v>700</v>
      </c>
      <c r="E64" s="44">
        <f t="shared" si="29"/>
        <v>252</v>
      </c>
      <c r="F64" s="44">
        <f t="shared" si="30"/>
        <v>448</v>
      </c>
      <c r="G64" s="42">
        <v>175</v>
      </c>
      <c r="H64" s="44">
        <f>G64*36%</f>
        <v>63</v>
      </c>
      <c r="I64" s="44">
        <f>G64-H64</f>
        <v>112</v>
      </c>
      <c r="J64" s="42">
        <v>175</v>
      </c>
      <c r="K64" s="44">
        <f>J64*36%</f>
        <v>63</v>
      </c>
      <c r="L64" s="44">
        <f>J64-K64</f>
        <v>112</v>
      </c>
      <c r="M64" s="42">
        <v>175</v>
      </c>
      <c r="N64" s="44">
        <f>M64*36%</f>
        <v>63</v>
      </c>
      <c r="O64" s="44">
        <f>M64-N64</f>
        <v>112</v>
      </c>
      <c r="P64" s="42">
        <v>175</v>
      </c>
      <c r="Q64" s="44">
        <f>P64*36%</f>
        <v>63</v>
      </c>
      <c r="R64" s="44">
        <f>P64-Q64</f>
        <v>112</v>
      </c>
      <c r="S64" s="39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46.5" customHeight="1">
      <c r="A65" s="58">
        <v>9</v>
      </c>
      <c r="B65" s="35"/>
      <c r="C65" s="48" t="s">
        <v>42</v>
      </c>
      <c r="D65" s="42">
        <f>D67+D68+D66</f>
        <v>2812</v>
      </c>
      <c r="E65" s="42">
        <f aca="true" t="shared" si="32" ref="E65:R65">E67+E68+E66</f>
        <v>1012.3199999999999</v>
      </c>
      <c r="F65" s="42">
        <f t="shared" si="32"/>
        <v>1799.68</v>
      </c>
      <c r="G65" s="42">
        <f t="shared" si="32"/>
        <v>706</v>
      </c>
      <c r="H65" s="42">
        <f t="shared" si="32"/>
        <v>254.15999999999997</v>
      </c>
      <c r="I65" s="42">
        <f t="shared" si="32"/>
        <v>451.84000000000003</v>
      </c>
      <c r="J65" s="42">
        <f t="shared" si="32"/>
        <v>702</v>
      </c>
      <c r="K65" s="42">
        <f t="shared" si="32"/>
        <v>252.71999999999997</v>
      </c>
      <c r="L65" s="42">
        <f t="shared" si="32"/>
        <v>449.28000000000003</v>
      </c>
      <c r="M65" s="42">
        <f t="shared" si="32"/>
        <v>702</v>
      </c>
      <c r="N65" s="42">
        <f t="shared" si="32"/>
        <v>252.71999999999997</v>
      </c>
      <c r="O65" s="42">
        <f t="shared" si="32"/>
        <v>449.28000000000003</v>
      </c>
      <c r="P65" s="42">
        <f t="shared" si="32"/>
        <v>702</v>
      </c>
      <c r="Q65" s="42">
        <f t="shared" si="32"/>
        <v>252.71999999999997</v>
      </c>
      <c r="R65" s="42">
        <f t="shared" si="32"/>
        <v>449.28000000000003</v>
      </c>
      <c r="S65" s="39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20.25" customHeight="1">
      <c r="A66" s="58"/>
      <c r="B66" s="34" t="s">
        <v>237</v>
      </c>
      <c r="C66" s="65" t="s">
        <v>238</v>
      </c>
      <c r="D66" s="42">
        <v>1812</v>
      </c>
      <c r="E66" s="44">
        <f>D66*0.36</f>
        <v>652.3199999999999</v>
      </c>
      <c r="F66" s="44">
        <f>D66-E66</f>
        <v>1159.68</v>
      </c>
      <c r="G66" s="42">
        <v>453</v>
      </c>
      <c r="H66" s="44">
        <f>G66*0.36</f>
        <v>163.07999999999998</v>
      </c>
      <c r="I66" s="44">
        <f>G66-H66</f>
        <v>289.92</v>
      </c>
      <c r="J66" s="42">
        <v>453</v>
      </c>
      <c r="K66" s="44">
        <f>J66*0.36</f>
        <v>163.07999999999998</v>
      </c>
      <c r="L66" s="44">
        <f>J66-K66</f>
        <v>289.92</v>
      </c>
      <c r="M66" s="42">
        <v>453</v>
      </c>
      <c r="N66" s="44">
        <f>M66*0.36</f>
        <v>163.07999999999998</v>
      </c>
      <c r="O66" s="44">
        <f>M66-N66</f>
        <v>289.92</v>
      </c>
      <c r="P66" s="42">
        <v>453</v>
      </c>
      <c r="Q66" s="44">
        <f>P66*0.36</f>
        <v>163.07999999999998</v>
      </c>
      <c r="R66" s="44">
        <f>P66-Q66</f>
        <v>289.92</v>
      </c>
      <c r="S66" s="39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.75">
      <c r="A67" s="58"/>
      <c r="B67" s="35" t="s">
        <v>158</v>
      </c>
      <c r="C67" s="47" t="s">
        <v>159</v>
      </c>
      <c r="D67" s="55">
        <v>850</v>
      </c>
      <c r="E67" s="44">
        <f t="shared" si="29"/>
        <v>306</v>
      </c>
      <c r="F67" s="44">
        <f t="shared" si="30"/>
        <v>544</v>
      </c>
      <c r="G67" s="42">
        <v>214</v>
      </c>
      <c r="H67" s="44">
        <f>G67*36%</f>
        <v>77.03999999999999</v>
      </c>
      <c r="I67" s="44">
        <f>G67-H67</f>
        <v>136.96</v>
      </c>
      <c r="J67" s="42">
        <v>212</v>
      </c>
      <c r="K67" s="44">
        <f>J67*36%</f>
        <v>76.32</v>
      </c>
      <c r="L67" s="44">
        <f>J67-K67</f>
        <v>135.68</v>
      </c>
      <c r="M67" s="42">
        <v>212</v>
      </c>
      <c r="N67" s="44">
        <f>M67*36%</f>
        <v>76.32</v>
      </c>
      <c r="O67" s="44">
        <f>M67-N67</f>
        <v>135.68</v>
      </c>
      <c r="P67" s="42">
        <v>212</v>
      </c>
      <c r="Q67" s="44">
        <f>P67*36%</f>
        <v>76.32</v>
      </c>
      <c r="R67" s="44">
        <f>P67-Q67</f>
        <v>135.68</v>
      </c>
      <c r="S67" s="39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37.5">
      <c r="A68" s="58"/>
      <c r="B68" s="35" t="s">
        <v>160</v>
      </c>
      <c r="C68" s="47" t="s">
        <v>161</v>
      </c>
      <c r="D68" s="55">
        <v>150</v>
      </c>
      <c r="E68" s="44">
        <f t="shared" si="29"/>
        <v>54</v>
      </c>
      <c r="F68" s="44">
        <f t="shared" si="30"/>
        <v>96</v>
      </c>
      <c r="G68" s="42">
        <v>39</v>
      </c>
      <c r="H68" s="44">
        <f>G68*36%</f>
        <v>14.04</v>
      </c>
      <c r="I68" s="44">
        <f>G68-H68</f>
        <v>24.96</v>
      </c>
      <c r="J68" s="42">
        <v>37</v>
      </c>
      <c r="K68" s="44">
        <f>J68*36%</f>
        <v>13.32</v>
      </c>
      <c r="L68" s="44">
        <f>J68-K68</f>
        <v>23.68</v>
      </c>
      <c r="M68" s="42">
        <v>37</v>
      </c>
      <c r="N68" s="44">
        <f>M68*36%</f>
        <v>13.32</v>
      </c>
      <c r="O68" s="44">
        <f>M68-N68</f>
        <v>23.68</v>
      </c>
      <c r="P68" s="42">
        <v>37</v>
      </c>
      <c r="Q68" s="44">
        <f>P68*36%</f>
        <v>13.32</v>
      </c>
      <c r="R68" s="44">
        <f>P68-Q68</f>
        <v>23.68</v>
      </c>
      <c r="S68" s="39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45.75" customHeight="1">
      <c r="A69" s="58">
        <v>10</v>
      </c>
      <c r="B69" s="35"/>
      <c r="C69" s="48" t="s">
        <v>187</v>
      </c>
      <c r="D69" s="42">
        <f>D70+D71</f>
        <v>500</v>
      </c>
      <c r="E69" s="42">
        <f>E70+E71</f>
        <v>180</v>
      </c>
      <c r="F69" s="42">
        <f>F70+F71</f>
        <v>320</v>
      </c>
      <c r="G69" s="42">
        <f>G70+G71</f>
        <v>125</v>
      </c>
      <c r="H69" s="42">
        <f aca="true" t="shared" si="33" ref="H69:R69">H70+H71</f>
        <v>45</v>
      </c>
      <c r="I69" s="42">
        <f t="shared" si="33"/>
        <v>80</v>
      </c>
      <c r="J69" s="42">
        <f t="shared" si="33"/>
        <v>125</v>
      </c>
      <c r="K69" s="42">
        <f t="shared" si="33"/>
        <v>45</v>
      </c>
      <c r="L69" s="42">
        <f t="shared" si="33"/>
        <v>80</v>
      </c>
      <c r="M69" s="42">
        <f t="shared" si="33"/>
        <v>125</v>
      </c>
      <c r="N69" s="42">
        <f t="shared" si="33"/>
        <v>45</v>
      </c>
      <c r="O69" s="42">
        <f t="shared" si="33"/>
        <v>80</v>
      </c>
      <c r="P69" s="42">
        <f t="shared" si="33"/>
        <v>125</v>
      </c>
      <c r="Q69" s="42">
        <f t="shared" si="33"/>
        <v>45</v>
      </c>
      <c r="R69" s="42">
        <f t="shared" si="33"/>
        <v>80</v>
      </c>
      <c r="S69" s="39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.75">
      <c r="A70" s="58"/>
      <c r="B70" s="35" t="s">
        <v>158</v>
      </c>
      <c r="C70" s="47" t="s">
        <v>159</v>
      </c>
      <c r="D70" s="55">
        <v>400</v>
      </c>
      <c r="E70" s="44">
        <f t="shared" si="29"/>
        <v>144</v>
      </c>
      <c r="F70" s="44">
        <f t="shared" si="30"/>
        <v>256</v>
      </c>
      <c r="G70" s="42">
        <v>100</v>
      </c>
      <c r="H70" s="44">
        <f>G70*36%</f>
        <v>36</v>
      </c>
      <c r="I70" s="44">
        <f>G70-H70</f>
        <v>64</v>
      </c>
      <c r="J70" s="42">
        <v>100</v>
      </c>
      <c r="K70" s="44">
        <f>J70*36%</f>
        <v>36</v>
      </c>
      <c r="L70" s="44">
        <f>J70-K70</f>
        <v>64</v>
      </c>
      <c r="M70" s="42">
        <v>100</v>
      </c>
      <c r="N70" s="44">
        <f>M70*36%</f>
        <v>36</v>
      </c>
      <c r="O70" s="44">
        <f>M70-N70</f>
        <v>64</v>
      </c>
      <c r="P70" s="42">
        <v>100</v>
      </c>
      <c r="Q70" s="44">
        <f>P70*36%</f>
        <v>36</v>
      </c>
      <c r="R70" s="44">
        <f>P70-Q70</f>
        <v>64</v>
      </c>
      <c r="S70" s="39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37.5">
      <c r="A71" s="58"/>
      <c r="B71" s="35" t="s">
        <v>160</v>
      </c>
      <c r="C71" s="47" t="s">
        <v>161</v>
      </c>
      <c r="D71" s="55">
        <v>100</v>
      </c>
      <c r="E71" s="44">
        <f t="shared" si="29"/>
        <v>36</v>
      </c>
      <c r="F71" s="44">
        <f t="shared" si="30"/>
        <v>64</v>
      </c>
      <c r="G71" s="42">
        <v>25</v>
      </c>
      <c r="H71" s="44">
        <f>G71*36%</f>
        <v>9</v>
      </c>
      <c r="I71" s="44">
        <f>G71-H71</f>
        <v>16</v>
      </c>
      <c r="J71" s="42">
        <v>25</v>
      </c>
      <c r="K71" s="44">
        <f>J71*36%</f>
        <v>9</v>
      </c>
      <c r="L71" s="44">
        <f>J71-K71</f>
        <v>16</v>
      </c>
      <c r="M71" s="42">
        <v>25</v>
      </c>
      <c r="N71" s="44">
        <f>M71*36%</f>
        <v>9</v>
      </c>
      <c r="O71" s="44">
        <f>M71-N71</f>
        <v>16</v>
      </c>
      <c r="P71" s="42">
        <v>25</v>
      </c>
      <c r="Q71" s="44">
        <f>P71*36%</f>
        <v>9</v>
      </c>
      <c r="R71" s="44">
        <f>P71-Q71</f>
        <v>16</v>
      </c>
      <c r="S71" s="39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45" customHeight="1">
      <c r="A72" s="58">
        <v>11</v>
      </c>
      <c r="B72" s="35"/>
      <c r="C72" s="48" t="s">
        <v>57</v>
      </c>
      <c r="D72" s="42">
        <f>D74+D75+D73</f>
        <v>1242</v>
      </c>
      <c r="E72" s="42">
        <f aca="true" t="shared" si="34" ref="E72:R72">E74+E75+E73</f>
        <v>447.12</v>
      </c>
      <c r="F72" s="42">
        <f t="shared" si="34"/>
        <v>794.88</v>
      </c>
      <c r="G72" s="42">
        <f t="shared" si="34"/>
        <v>310</v>
      </c>
      <c r="H72" s="42">
        <f t="shared" si="34"/>
        <v>111.6</v>
      </c>
      <c r="I72" s="42">
        <f t="shared" si="34"/>
        <v>198.4</v>
      </c>
      <c r="J72" s="42">
        <f t="shared" si="34"/>
        <v>311</v>
      </c>
      <c r="K72" s="42">
        <f t="shared" si="34"/>
        <v>111.96</v>
      </c>
      <c r="L72" s="42">
        <f t="shared" si="34"/>
        <v>199.04000000000002</v>
      </c>
      <c r="M72" s="42">
        <f t="shared" si="34"/>
        <v>310</v>
      </c>
      <c r="N72" s="42">
        <f t="shared" si="34"/>
        <v>111.6</v>
      </c>
      <c r="O72" s="42">
        <f t="shared" si="34"/>
        <v>198.4</v>
      </c>
      <c r="P72" s="42">
        <f t="shared" si="34"/>
        <v>311</v>
      </c>
      <c r="Q72" s="42">
        <f t="shared" si="34"/>
        <v>111.96</v>
      </c>
      <c r="R72" s="42">
        <f t="shared" si="34"/>
        <v>199.04000000000002</v>
      </c>
      <c r="S72" s="39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20.25" customHeight="1">
      <c r="A73" s="58"/>
      <c r="B73" s="34" t="s">
        <v>237</v>
      </c>
      <c r="C73" s="65" t="s">
        <v>238</v>
      </c>
      <c r="D73" s="42">
        <v>742</v>
      </c>
      <c r="E73" s="44">
        <f>D73*0.36</f>
        <v>267.12</v>
      </c>
      <c r="F73" s="44">
        <f>D73-E73</f>
        <v>474.88</v>
      </c>
      <c r="G73" s="42">
        <v>185</v>
      </c>
      <c r="H73" s="44">
        <f>G73*0.36</f>
        <v>66.6</v>
      </c>
      <c r="I73" s="44">
        <f>G73-H73</f>
        <v>118.4</v>
      </c>
      <c r="J73" s="42">
        <v>186</v>
      </c>
      <c r="K73" s="44">
        <f>J73*0.36</f>
        <v>66.96</v>
      </c>
      <c r="L73" s="44">
        <f>J73-K73</f>
        <v>119.04</v>
      </c>
      <c r="M73" s="42">
        <v>185</v>
      </c>
      <c r="N73" s="44">
        <f>M73*0.36</f>
        <v>66.6</v>
      </c>
      <c r="O73" s="44">
        <f>M73-N73</f>
        <v>118.4</v>
      </c>
      <c r="P73" s="42">
        <v>186</v>
      </c>
      <c r="Q73" s="44">
        <f>P73*0.36</f>
        <v>66.96</v>
      </c>
      <c r="R73" s="44">
        <f>P73-Q73</f>
        <v>119.04</v>
      </c>
      <c r="S73" s="39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.75">
      <c r="A74" s="58"/>
      <c r="B74" s="35" t="s">
        <v>158</v>
      </c>
      <c r="C74" s="47" t="s">
        <v>159</v>
      </c>
      <c r="D74" s="55">
        <v>400</v>
      </c>
      <c r="E74" s="44">
        <f t="shared" si="29"/>
        <v>144</v>
      </c>
      <c r="F74" s="44">
        <f t="shared" si="30"/>
        <v>256</v>
      </c>
      <c r="G74" s="42">
        <v>100</v>
      </c>
      <c r="H74" s="44">
        <f>G74*36%</f>
        <v>36</v>
      </c>
      <c r="I74" s="44">
        <f>G74-H74</f>
        <v>64</v>
      </c>
      <c r="J74" s="42">
        <v>100</v>
      </c>
      <c r="K74" s="44">
        <f>J74*36%</f>
        <v>36</v>
      </c>
      <c r="L74" s="44">
        <f>J74-K74</f>
        <v>64</v>
      </c>
      <c r="M74" s="42">
        <v>100</v>
      </c>
      <c r="N74" s="44">
        <f>M74*36%</f>
        <v>36</v>
      </c>
      <c r="O74" s="44">
        <f>M74-N74</f>
        <v>64</v>
      </c>
      <c r="P74" s="42">
        <v>100</v>
      </c>
      <c r="Q74" s="44">
        <f>P74*36%</f>
        <v>36</v>
      </c>
      <c r="R74" s="44">
        <f>P74-Q74</f>
        <v>64</v>
      </c>
      <c r="S74" s="39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37.5">
      <c r="A75" s="58"/>
      <c r="B75" s="35" t="s">
        <v>160</v>
      </c>
      <c r="C75" s="47" t="s">
        <v>161</v>
      </c>
      <c r="D75" s="55">
        <v>100</v>
      </c>
      <c r="E75" s="44">
        <f t="shared" si="29"/>
        <v>36</v>
      </c>
      <c r="F75" s="44">
        <f t="shared" si="30"/>
        <v>64</v>
      </c>
      <c r="G75" s="42">
        <v>25</v>
      </c>
      <c r="H75" s="44">
        <f>G75*36%</f>
        <v>9</v>
      </c>
      <c r="I75" s="44">
        <f>G75-H75</f>
        <v>16</v>
      </c>
      <c r="J75" s="42">
        <v>25</v>
      </c>
      <c r="K75" s="44">
        <f>J75*36%</f>
        <v>9</v>
      </c>
      <c r="L75" s="44">
        <f>J75-K75</f>
        <v>16</v>
      </c>
      <c r="M75" s="42">
        <v>25</v>
      </c>
      <c r="N75" s="44">
        <f>M75*36%</f>
        <v>9</v>
      </c>
      <c r="O75" s="44">
        <f>M75-N75</f>
        <v>16</v>
      </c>
      <c r="P75" s="42">
        <v>25</v>
      </c>
      <c r="Q75" s="44">
        <f>P75*36%</f>
        <v>9</v>
      </c>
      <c r="R75" s="44">
        <f>P75-Q75</f>
        <v>16</v>
      </c>
      <c r="S75" s="39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46.5" customHeight="1">
      <c r="A76" s="58">
        <v>12</v>
      </c>
      <c r="B76" s="35"/>
      <c r="C76" s="48" t="s">
        <v>188</v>
      </c>
      <c r="D76" s="42">
        <f>D77+D78+D79</f>
        <v>100000</v>
      </c>
      <c r="E76" s="42">
        <f>E77+E78+E79</f>
        <v>36000</v>
      </c>
      <c r="F76" s="42">
        <f>F77+F78+F79</f>
        <v>64000</v>
      </c>
      <c r="G76" s="42">
        <f>G77+G78+G79</f>
        <v>25000</v>
      </c>
      <c r="H76" s="42">
        <f aca="true" t="shared" si="35" ref="H76:R76">H77+H78+H79</f>
        <v>9000</v>
      </c>
      <c r="I76" s="42">
        <f t="shared" si="35"/>
        <v>16000</v>
      </c>
      <c r="J76" s="42">
        <f t="shared" si="35"/>
        <v>25000</v>
      </c>
      <c r="K76" s="42">
        <f t="shared" si="35"/>
        <v>9000</v>
      </c>
      <c r="L76" s="42">
        <f t="shared" si="35"/>
        <v>16000</v>
      </c>
      <c r="M76" s="42">
        <f t="shared" si="35"/>
        <v>25000</v>
      </c>
      <c r="N76" s="42">
        <f t="shared" si="35"/>
        <v>9000</v>
      </c>
      <c r="O76" s="42">
        <f t="shared" si="35"/>
        <v>16000</v>
      </c>
      <c r="P76" s="42">
        <f t="shared" si="35"/>
        <v>25000</v>
      </c>
      <c r="Q76" s="42">
        <f t="shared" si="35"/>
        <v>9000</v>
      </c>
      <c r="R76" s="42">
        <f t="shared" si="35"/>
        <v>16000</v>
      </c>
      <c r="S76" s="39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37.5">
      <c r="A77" s="17"/>
      <c r="B77" s="35" t="s">
        <v>189</v>
      </c>
      <c r="C77" s="47" t="s">
        <v>192</v>
      </c>
      <c r="D77" s="55">
        <v>16800</v>
      </c>
      <c r="E77" s="44">
        <f t="shared" si="29"/>
        <v>6048</v>
      </c>
      <c r="F77" s="44">
        <f t="shared" si="30"/>
        <v>10752</v>
      </c>
      <c r="G77" s="42">
        <v>4200</v>
      </c>
      <c r="H77" s="44">
        <f>G77*36%</f>
        <v>1512</v>
      </c>
      <c r="I77" s="44">
        <f>G77-H77</f>
        <v>2688</v>
      </c>
      <c r="J77" s="42">
        <v>4200</v>
      </c>
      <c r="K77" s="44">
        <f>J77*36%</f>
        <v>1512</v>
      </c>
      <c r="L77" s="44">
        <f>J77-K77</f>
        <v>2688</v>
      </c>
      <c r="M77" s="42">
        <v>4200</v>
      </c>
      <c r="N77" s="44">
        <f>M77*36%</f>
        <v>1512</v>
      </c>
      <c r="O77" s="44">
        <f>M77-N77</f>
        <v>2688</v>
      </c>
      <c r="P77" s="42">
        <v>4200</v>
      </c>
      <c r="Q77" s="44">
        <f>P77*36%</f>
        <v>1512</v>
      </c>
      <c r="R77" s="44">
        <f>P77-Q77</f>
        <v>2688</v>
      </c>
      <c r="S77" s="39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37.5">
      <c r="A78" s="17"/>
      <c r="B78" s="35" t="s">
        <v>190</v>
      </c>
      <c r="C78" s="47" t="s">
        <v>193</v>
      </c>
      <c r="D78" s="55">
        <v>78500</v>
      </c>
      <c r="E78" s="44">
        <f t="shared" si="29"/>
        <v>28260</v>
      </c>
      <c r="F78" s="44">
        <f t="shared" si="30"/>
        <v>50240</v>
      </c>
      <c r="G78" s="42">
        <v>19625</v>
      </c>
      <c r="H78" s="44">
        <f>G78*36%</f>
        <v>7065</v>
      </c>
      <c r="I78" s="44">
        <f>G78-H78</f>
        <v>12560</v>
      </c>
      <c r="J78" s="42">
        <v>19625</v>
      </c>
      <c r="K78" s="44">
        <f>J78*36%</f>
        <v>7065</v>
      </c>
      <c r="L78" s="44">
        <f>J78-K78</f>
        <v>12560</v>
      </c>
      <c r="M78" s="42">
        <v>19625</v>
      </c>
      <c r="N78" s="44">
        <f>M78*36%</f>
        <v>7065</v>
      </c>
      <c r="O78" s="44">
        <f>M78-N78</f>
        <v>12560</v>
      </c>
      <c r="P78" s="42">
        <v>19625</v>
      </c>
      <c r="Q78" s="44">
        <f>P78*36%</f>
        <v>7065</v>
      </c>
      <c r="R78" s="44">
        <f>P78-Q78</f>
        <v>12560</v>
      </c>
      <c r="S78" s="39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37.5">
      <c r="A79" s="17"/>
      <c r="B79" s="35" t="s">
        <v>191</v>
      </c>
      <c r="C79" s="47" t="s">
        <v>194</v>
      </c>
      <c r="D79" s="55">
        <v>4700</v>
      </c>
      <c r="E79" s="44">
        <f t="shared" si="29"/>
        <v>1692</v>
      </c>
      <c r="F79" s="44">
        <f t="shared" si="30"/>
        <v>3008</v>
      </c>
      <c r="G79" s="42">
        <v>1175</v>
      </c>
      <c r="H79" s="44">
        <f>G79*36%</f>
        <v>423</v>
      </c>
      <c r="I79" s="44">
        <f>G79-H79</f>
        <v>752</v>
      </c>
      <c r="J79" s="42">
        <v>1175</v>
      </c>
      <c r="K79" s="44">
        <f>J79*36%</f>
        <v>423</v>
      </c>
      <c r="L79" s="44">
        <f>J79-K79</f>
        <v>752</v>
      </c>
      <c r="M79" s="42">
        <v>1175</v>
      </c>
      <c r="N79" s="44">
        <f>M79*36%</f>
        <v>423</v>
      </c>
      <c r="O79" s="44">
        <f>M79-N79</f>
        <v>752</v>
      </c>
      <c r="P79" s="42">
        <v>1175</v>
      </c>
      <c r="Q79" s="44">
        <f>P79*36%</f>
        <v>423</v>
      </c>
      <c r="R79" s="44">
        <f>P79-Q79</f>
        <v>752</v>
      </c>
      <c r="S79" s="39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19" ht="32.25" customHeight="1">
      <c r="A80" s="33"/>
      <c r="B80" s="53"/>
      <c r="C80" s="38" t="s">
        <v>107</v>
      </c>
      <c r="D80" s="55">
        <f aca="true" t="shared" si="36" ref="D80:R80">D17+D35+D43+D49+D52+D54+D57+D63+D65+D69+D72+D76</f>
        <v>163954</v>
      </c>
      <c r="E80" s="41">
        <f t="shared" si="36"/>
        <v>59023.44</v>
      </c>
      <c r="F80" s="41">
        <f t="shared" si="36"/>
        <v>104930.56</v>
      </c>
      <c r="G80" s="55">
        <f t="shared" si="36"/>
        <v>40997</v>
      </c>
      <c r="H80" s="41">
        <f t="shared" si="36"/>
        <v>14758.92</v>
      </c>
      <c r="I80" s="41">
        <f t="shared" si="36"/>
        <v>26238.08</v>
      </c>
      <c r="J80" s="55">
        <f t="shared" si="36"/>
        <v>40986</v>
      </c>
      <c r="K80" s="41">
        <f t="shared" si="36"/>
        <v>14754.960000000001</v>
      </c>
      <c r="L80" s="41">
        <f t="shared" si="36"/>
        <v>26231.04</v>
      </c>
      <c r="M80" s="41">
        <f t="shared" si="36"/>
        <v>40985</v>
      </c>
      <c r="N80" s="41">
        <f t="shared" si="36"/>
        <v>14754.600000000002</v>
      </c>
      <c r="O80" s="41">
        <f t="shared" si="36"/>
        <v>26230.4</v>
      </c>
      <c r="P80" s="41">
        <f t="shared" si="36"/>
        <v>40986</v>
      </c>
      <c r="Q80" s="41">
        <f t="shared" si="36"/>
        <v>14754.960000000001</v>
      </c>
      <c r="R80" s="41">
        <f t="shared" si="36"/>
        <v>26231.04</v>
      </c>
      <c r="S80" s="40"/>
    </row>
  </sheetData>
  <sheetProtection/>
  <mergeCells count="27">
    <mergeCell ref="R12:R15"/>
    <mergeCell ref="Q11:R11"/>
    <mergeCell ref="E12:E15"/>
    <mergeCell ref="F12:F15"/>
    <mergeCell ref="H12:H15"/>
    <mergeCell ref="I12:I15"/>
    <mergeCell ref="K12:K15"/>
    <mergeCell ref="L12:L15"/>
    <mergeCell ref="N12:N15"/>
    <mergeCell ref="B6:Q6"/>
    <mergeCell ref="B7:Q7"/>
    <mergeCell ref="A9:A15"/>
    <mergeCell ref="B9:B15"/>
    <mergeCell ref="C9:C15"/>
    <mergeCell ref="D9:F10"/>
    <mergeCell ref="G9:R9"/>
    <mergeCell ref="D11:D15"/>
    <mergeCell ref="E11:F11"/>
    <mergeCell ref="P11:P15"/>
    <mergeCell ref="G11:G15"/>
    <mergeCell ref="Q12:Q15"/>
    <mergeCell ref="H11:I11"/>
    <mergeCell ref="J11:J15"/>
    <mergeCell ref="K11:L11"/>
    <mergeCell ref="M11:M15"/>
    <mergeCell ref="N11:O11"/>
    <mergeCell ref="O12:O15"/>
  </mergeCell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4"/>
  <sheetViews>
    <sheetView zoomScalePageLayoutView="0" workbookViewId="0" topLeftCell="A100">
      <selection activeCell="D17" sqref="D17"/>
    </sheetView>
  </sheetViews>
  <sheetFormatPr defaultColWidth="9.140625" defaultRowHeight="15"/>
  <cols>
    <col min="1" max="1" width="6.7109375" style="0" customWidth="1"/>
    <col min="2" max="2" width="56.140625" style="0" customWidth="1"/>
    <col min="3" max="3" width="13.00390625" style="0" customWidth="1"/>
    <col min="4" max="4" width="11.00390625" style="0" customWidth="1"/>
    <col min="5" max="5" width="11.8515625" style="0" customWidth="1"/>
    <col min="6" max="6" width="12.28125" style="0" customWidth="1"/>
    <col min="7" max="7" width="11.8515625" style="0" customWidth="1"/>
    <col min="8" max="8" width="13.8515625" style="0" customWidth="1"/>
    <col min="9" max="9" width="11.8515625" style="0" customWidth="1"/>
    <col min="10" max="10" width="12.421875" style="0" customWidth="1"/>
    <col min="11" max="11" width="12.28125" style="0" customWidth="1"/>
    <col min="12" max="12" width="12.140625" style="0" customWidth="1"/>
    <col min="13" max="13" width="11.8515625" style="0" customWidth="1"/>
    <col min="14" max="14" width="12.8515625" style="0" customWidth="1"/>
    <col min="15" max="15" width="11.140625" style="0" customWidth="1"/>
    <col min="16" max="16" width="11.28125" style="0" customWidth="1"/>
    <col min="17" max="17" width="14.00390625" style="0" customWidth="1"/>
  </cols>
  <sheetData>
    <row r="1" spans="2:30" ht="18.75"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251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 ht="18.75"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30" ht="18.75"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18.75">
      <c r="B4" s="1"/>
      <c r="C4" s="1"/>
      <c r="D4" s="1"/>
      <c r="E4" s="1"/>
      <c r="F4" s="1"/>
      <c r="G4" s="1"/>
      <c r="H4" s="1"/>
      <c r="I4" s="1"/>
      <c r="J4" s="1"/>
      <c r="K4" s="1"/>
      <c r="L4" s="1" t="s">
        <v>252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2:30" ht="18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8.75">
      <c r="A6" s="305" t="s">
        <v>138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8.75">
      <c r="A7" s="305" t="s">
        <v>141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0" ht="18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8.75" customHeight="1">
      <c r="A9" s="284" t="s">
        <v>68</v>
      </c>
      <c r="B9" s="284" t="s">
        <v>139</v>
      </c>
      <c r="C9" s="289" t="s">
        <v>242</v>
      </c>
      <c r="D9" s="290"/>
      <c r="E9" s="291"/>
      <c r="F9" s="295" t="s">
        <v>197</v>
      </c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8.75">
      <c r="A10" s="285"/>
      <c r="B10" s="287"/>
      <c r="C10" s="292"/>
      <c r="D10" s="293"/>
      <c r="E10" s="294"/>
      <c r="F10" s="4"/>
      <c r="G10" s="5" t="s">
        <v>6</v>
      </c>
      <c r="H10" s="6"/>
      <c r="I10" s="4"/>
      <c r="J10" s="5" t="s">
        <v>7</v>
      </c>
      <c r="K10" s="6"/>
      <c r="L10" s="4"/>
      <c r="M10" s="5" t="s">
        <v>8</v>
      </c>
      <c r="N10" s="6"/>
      <c r="O10" s="4"/>
      <c r="P10" s="5" t="s">
        <v>9</v>
      </c>
      <c r="Q10" s="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8.75">
      <c r="A11" s="285"/>
      <c r="B11" s="287"/>
      <c r="C11" s="284" t="s">
        <v>196</v>
      </c>
      <c r="D11" s="295" t="s">
        <v>148</v>
      </c>
      <c r="E11" s="297"/>
      <c r="F11" s="284" t="s">
        <v>3</v>
      </c>
      <c r="G11" s="295" t="s">
        <v>148</v>
      </c>
      <c r="H11" s="297"/>
      <c r="I11" s="284" t="s">
        <v>3</v>
      </c>
      <c r="J11" s="295" t="s">
        <v>148</v>
      </c>
      <c r="K11" s="297"/>
      <c r="L11" s="284" t="s">
        <v>3</v>
      </c>
      <c r="M11" s="295" t="s">
        <v>148</v>
      </c>
      <c r="N11" s="297"/>
      <c r="O11" s="284" t="s">
        <v>3</v>
      </c>
      <c r="P11" s="295" t="s">
        <v>148</v>
      </c>
      <c r="Q11" s="29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48" customHeight="1">
      <c r="A12" s="285"/>
      <c r="B12" s="287"/>
      <c r="C12" s="298"/>
      <c r="D12" s="279" t="s">
        <v>4</v>
      </c>
      <c r="E12" s="282" t="s">
        <v>5</v>
      </c>
      <c r="F12" s="298"/>
      <c r="G12" s="279" t="s">
        <v>4</v>
      </c>
      <c r="H12" s="282" t="s">
        <v>5</v>
      </c>
      <c r="I12" s="298"/>
      <c r="J12" s="279" t="s">
        <v>4</v>
      </c>
      <c r="K12" s="282" t="s">
        <v>5</v>
      </c>
      <c r="L12" s="298"/>
      <c r="M12" s="279" t="s">
        <v>4</v>
      </c>
      <c r="N12" s="282" t="s">
        <v>5</v>
      </c>
      <c r="O12" s="298"/>
      <c r="P12" s="279" t="s">
        <v>4</v>
      </c>
      <c r="Q12" s="279" t="s">
        <v>5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44.25" customHeight="1">
      <c r="A13" s="285"/>
      <c r="B13" s="287"/>
      <c r="C13" s="298"/>
      <c r="D13" s="280"/>
      <c r="E13" s="283"/>
      <c r="F13" s="298"/>
      <c r="G13" s="280"/>
      <c r="H13" s="283"/>
      <c r="I13" s="298"/>
      <c r="J13" s="280"/>
      <c r="K13" s="283"/>
      <c r="L13" s="298"/>
      <c r="M13" s="280"/>
      <c r="N13" s="283"/>
      <c r="O13" s="298"/>
      <c r="P13" s="280"/>
      <c r="Q13" s="28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8.75">
      <c r="A14" s="285"/>
      <c r="B14" s="287"/>
      <c r="C14" s="298"/>
      <c r="D14" s="280"/>
      <c r="E14" s="283"/>
      <c r="F14" s="298"/>
      <c r="G14" s="280"/>
      <c r="H14" s="283"/>
      <c r="I14" s="298"/>
      <c r="J14" s="280"/>
      <c r="K14" s="283"/>
      <c r="L14" s="298"/>
      <c r="M14" s="280"/>
      <c r="N14" s="283"/>
      <c r="O14" s="298"/>
      <c r="P14" s="280"/>
      <c r="Q14" s="28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42" customHeight="1">
      <c r="A15" s="286"/>
      <c r="B15" s="288"/>
      <c r="C15" s="299"/>
      <c r="D15" s="281"/>
      <c r="E15" s="283"/>
      <c r="F15" s="299"/>
      <c r="G15" s="281"/>
      <c r="H15" s="283"/>
      <c r="I15" s="299"/>
      <c r="J15" s="281"/>
      <c r="K15" s="283"/>
      <c r="L15" s="299"/>
      <c r="M15" s="281"/>
      <c r="N15" s="283"/>
      <c r="O15" s="299"/>
      <c r="P15" s="281"/>
      <c r="Q15" s="28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84" customFormat="1" ht="23.25" customHeight="1">
      <c r="A16" s="76">
        <v>1</v>
      </c>
      <c r="B16" s="80">
        <v>2</v>
      </c>
      <c r="C16" s="81">
        <v>3</v>
      </c>
      <c r="D16" s="82">
        <v>4</v>
      </c>
      <c r="E16" s="82">
        <v>5</v>
      </c>
      <c r="F16" s="82">
        <v>6</v>
      </c>
      <c r="G16" s="82">
        <v>7</v>
      </c>
      <c r="H16" s="82">
        <v>8</v>
      </c>
      <c r="I16" s="82">
        <v>9</v>
      </c>
      <c r="J16" s="82">
        <v>10</v>
      </c>
      <c r="K16" s="82">
        <v>11</v>
      </c>
      <c r="L16" s="82">
        <v>12</v>
      </c>
      <c r="M16" s="82">
        <v>13</v>
      </c>
      <c r="N16" s="82">
        <v>14</v>
      </c>
      <c r="O16" s="82">
        <v>15</v>
      </c>
      <c r="P16" s="82">
        <v>16</v>
      </c>
      <c r="Q16" s="82">
        <v>17</v>
      </c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ht="84" customHeight="1">
      <c r="A17" s="34">
        <v>1</v>
      </c>
      <c r="B17" s="77" t="s">
        <v>140</v>
      </c>
      <c r="C17" s="55">
        <f aca="true" t="shared" si="0" ref="C17:Q17">C18+C21+C30+C23+C27</f>
        <v>100</v>
      </c>
      <c r="D17" s="41">
        <f t="shared" si="0"/>
        <v>34.68</v>
      </c>
      <c r="E17" s="41">
        <f t="shared" si="0"/>
        <v>65.32</v>
      </c>
      <c r="F17" s="41">
        <f t="shared" si="0"/>
        <v>18</v>
      </c>
      <c r="G17" s="43">
        <f t="shared" si="0"/>
        <v>7</v>
      </c>
      <c r="H17" s="43">
        <f t="shared" si="0"/>
        <v>11</v>
      </c>
      <c r="I17" s="41">
        <f t="shared" si="0"/>
        <v>24</v>
      </c>
      <c r="J17" s="43">
        <f t="shared" si="0"/>
        <v>9</v>
      </c>
      <c r="K17" s="43">
        <f t="shared" si="0"/>
        <v>15</v>
      </c>
      <c r="L17" s="41">
        <f t="shared" si="0"/>
        <v>28</v>
      </c>
      <c r="M17" s="43">
        <f t="shared" si="0"/>
        <v>9</v>
      </c>
      <c r="N17" s="43">
        <f t="shared" si="0"/>
        <v>19</v>
      </c>
      <c r="O17" s="41">
        <f t="shared" si="0"/>
        <v>30</v>
      </c>
      <c r="P17" s="43">
        <f t="shared" si="0"/>
        <v>10</v>
      </c>
      <c r="Q17" s="43">
        <f t="shared" si="0"/>
        <v>20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60" customFormat="1" ht="18.75">
      <c r="A18" s="58"/>
      <c r="B18" s="59" t="s">
        <v>199</v>
      </c>
      <c r="C18" s="55">
        <v>32</v>
      </c>
      <c r="D18" s="42">
        <f aca="true" t="shared" si="1" ref="D18:D107">C18*36%</f>
        <v>11.52</v>
      </c>
      <c r="E18" s="42">
        <f aca="true" t="shared" si="2" ref="E18:E78">C18-D18</f>
        <v>20.48</v>
      </c>
      <c r="F18" s="42">
        <f>G18+H18</f>
        <v>7</v>
      </c>
      <c r="G18" s="42">
        <f>G19+G20</f>
        <v>3</v>
      </c>
      <c r="H18" s="42">
        <f>H19+H20</f>
        <v>4</v>
      </c>
      <c r="I18" s="42">
        <f>J18+K18</f>
        <v>7</v>
      </c>
      <c r="J18" s="42">
        <f>J19+J20</f>
        <v>3</v>
      </c>
      <c r="K18" s="42">
        <f>K19+K20</f>
        <v>4</v>
      </c>
      <c r="L18" s="42">
        <f>M18+N18</f>
        <v>9</v>
      </c>
      <c r="M18" s="42">
        <f>M19+M20</f>
        <v>3</v>
      </c>
      <c r="N18" s="42">
        <f>N19+N20</f>
        <v>6</v>
      </c>
      <c r="O18" s="42">
        <f>P18+Q18</f>
        <v>9</v>
      </c>
      <c r="P18" s="42">
        <f>P19+P20</f>
        <v>3</v>
      </c>
      <c r="Q18" s="42">
        <f>Q19+Q20</f>
        <v>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8.75">
      <c r="A19" s="17"/>
      <c r="B19" s="31" t="s">
        <v>200</v>
      </c>
      <c r="C19" s="56">
        <v>22</v>
      </c>
      <c r="D19" s="44">
        <f>C19*36%</f>
        <v>7.92</v>
      </c>
      <c r="E19" s="44">
        <f t="shared" si="2"/>
        <v>14.08</v>
      </c>
      <c r="F19" s="44">
        <f>G19+H19</f>
        <v>5</v>
      </c>
      <c r="G19" s="44">
        <v>2</v>
      </c>
      <c r="H19" s="44">
        <v>3</v>
      </c>
      <c r="I19" s="44">
        <f>J19+K19</f>
        <v>5</v>
      </c>
      <c r="J19" s="44">
        <v>2</v>
      </c>
      <c r="K19" s="44">
        <v>3</v>
      </c>
      <c r="L19" s="44">
        <f>M19+N19</f>
        <v>6</v>
      </c>
      <c r="M19" s="44">
        <v>2</v>
      </c>
      <c r="N19" s="44">
        <v>4</v>
      </c>
      <c r="O19" s="44">
        <f>P19+Q19</f>
        <v>6</v>
      </c>
      <c r="P19" s="44">
        <v>2</v>
      </c>
      <c r="Q19" s="44">
        <v>4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8.75">
      <c r="A20" s="17"/>
      <c r="B20" s="31" t="s">
        <v>201</v>
      </c>
      <c r="C20" s="56">
        <v>10</v>
      </c>
      <c r="D20" s="44">
        <f>C20*36%</f>
        <v>3.5999999999999996</v>
      </c>
      <c r="E20" s="44">
        <f>C20-D20</f>
        <v>6.4</v>
      </c>
      <c r="F20" s="44">
        <f>G20+H20</f>
        <v>2</v>
      </c>
      <c r="G20" s="44">
        <v>1</v>
      </c>
      <c r="H20" s="44">
        <v>1</v>
      </c>
      <c r="I20" s="44">
        <f>J20+K20</f>
        <v>2</v>
      </c>
      <c r="J20" s="44">
        <v>1</v>
      </c>
      <c r="K20" s="44">
        <v>1</v>
      </c>
      <c r="L20" s="44">
        <f>M20+N20</f>
        <v>3</v>
      </c>
      <c r="M20" s="44">
        <v>1</v>
      </c>
      <c r="N20" s="44">
        <v>2</v>
      </c>
      <c r="O20" s="44">
        <f>P20+Q20</f>
        <v>3</v>
      </c>
      <c r="P20" s="44">
        <v>1</v>
      </c>
      <c r="Q20" s="44">
        <v>2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60" customFormat="1" ht="18.75">
      <c r="A21" s="58"/>
      <c r="B21" s="59" t="s">
        <v>202</v>
      </c>
      <c r="C21" s="55">
        <v>9</v>
      </c>
      <c r="D21" s="42">
        <f t="shared" si="1"/>
        <v>3.2399999999999998</v>
      </c>
      <c r="E21" s="42">
        <f t="shared" si="2"/>
        <v>5.76</v>
      </c>
      <c r="F21" s="42">
        <f aca="true" t="shared" si="3" ref="F21:F39">G21+H21</f>
        <v>1</v>
      </c>
      <c r="G21" s="42">
        <v>0</v>
      </c>
      <c r="H21" s="42">
        <v>1</v>
      </c>
      <c r="I21" s="42">
        <f aca="true" t="shared" si="4" ref="I21:I39">J21+K21</f>
        <v>2</v>
      </c>
      <c r="J21" s="42">
        <v>1</v>
      </c>
      <c r="K21" s="42">
        <v>1</v>
      </c>
      <c r="L21" s="42">
        <f aca="true" t="shared" si="5" ref="L21:L39">M21+N21</f>
        <v>3</v>
      </c>
      <c r="M21" s="42">
        <v>1</v>
      </c>
      <c r="N21" s="42">
        <v>2</v>
      </c>
      <c r="O21" s="42">
        <f>P21+Q21</f>
        <v>3</v>
      </c>
      <c r="P21" s="42">
        <v>1</v>
      </c>
      <c r="Q21" s="42">
        <v>2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s="61" customFormat="1" ht="18.75">
      <c r="A22" s="17"/>
      <c r="B22" s="31" t="s">
        <v>203</v>
      </c>
      <c r="C22" s="56">
        <v>9</v>
      </c>
      <c r="D22" s="44">
        <v>3</v>
      </c>
      <c r="E22" s="44">
        <v>6</v>
      </c>
      <c r="F22" s="44">
        <f t="shared" si="3"/>
        <v>1</v>
      </c>
      <c r="G22" s="44">
        <v>0</v>
      </c>
      <c r="H22" s="44">
        <v>1</v>
      </c>
      <c r="I22" s="44">
        <f t="shared" si="4"/>
        <v>2</v>
      </c>
      <c r="J22" s="44">
        <v>1</v>
      </c>
      <c r="K22" s="44">
        <v>1</v>
      </c>
      <c r="L22" s="44">
        <f t="shared" si="5"/>
        <v>3</v>
      </c>
      <c r="M22" s="44">
        <v>1</v>
      </c>
      <c r="N22" s="44">
        <v>2</v>
      </c>
      <c r="O22" s="44">
        <f aca="true" t="shared" si="6" ref="O22:O39">P22+Q22</f>
        <v>3</v>
      </c>
      <c r="P22" s="44">
        <v>1</v>
      </c>
      <c r="Q22" s="44">
        <v>2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s="60" customFormat="1" ht="18.75">
      <c r="A23" s="58"/>
      <c r="B23" s="59" t="s">
        <v>204</v>
      </c>
      <c r="C23" s="55">
        <v>12</v>
      </c>
      <c r="D23" s="42">
        <v>3</v>
      </c>
      <c r="E23" s="42">
        <v>9</v>
      </c>
      <c r="F23" s="42">
        <f t="shared" si="3"/>
        <v>0</v>
      </c>
      <c r="G23" s="42">
        <f>G24+G25+G26</f>
        <v>0</v>
      </c>
      <c r="H23" s="42">
        <f>H24+H25+H26</f>
        <v>0</v>
      </c>
      <c r="I23" s="42">
        <f t="shared" si="4"/>
        <v>4</v>
      </c>
      <c r="J23" s="42">
        <f>J24+J25+J26</f>
        <v>1</v>
      </c>
      <c r="K23" s="42">
        <f>K24+K25+K26</f>
        <v>3</v>
      </c>
      <c r="L23" s="42">
        <f t="shared" si="5"/>
        <v>4</v>
      </c>
      <c r="M23" s="42">
        <f>M24+M25+M26</f>
        <v>1</v>
      </c>
      <c r="N23" s="42">
        <f>N24+N25+N26</f>
        <v>3</v>
      </c>
      <c r="O23" s="42">
        <f t="shared" si="6"/>
        <v>4</v>
      </c>
      <c r="P23" s="42">
        <f>P24+P25+P26</f>
        <v>1</v>
      </c>
      <c r="Q23" s="42">
        <f>Q24+Q25+Q26</f>
        <v>3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61" customFormat="1" ht="18.75">
      <c r="A24" s="17"/>
      <c r="B24" s="31" t="s">
        <v>205</v>
      </c>
      <c r="C24" s="56">
        <v>4</v>
      </c>
      <c r="D24" s="44">
        <f t="shared" si="1"/>
        <v>1.44</v>
      </c>
      <c r="E24" s="44">
        <f t="shared" si="2"/>
        <v>2.56</v>
      </c>
      <c r="F24" s="44">
        <f t="shared" si="3"/>
        <v>0</v>
      </c>
      <c r="G24" s="44">
        <v>0</v>
      </c>
      <c r="H24" s="44">
        <v>0</v>
      </c>
      <c r="I24" s="44">
        <f t="shared" si="4"/>
        <v>2</v>
      </c>
      <c r="J24" s="44">
        <v>1</v>
      </c>
      <c r="K24" s="44">
        <v>1</v>
      </c>
      <c r="L24" s="44">
        <f t="shared" si="5"/>
        <v>1</v>
      </c>
      <c r="M24" s="44">
        <v>0</v>
      </c>
      <c r="N24" s="44">
        <v>1</v>
      </c>
      <c r="O24" s="44">
        <f t="shared" si="6"/>
        <v>1</v>
      </c>
      <c r="P24" s="44">
        <v>0</v>
      </c>
      <c r="Q24" s="44">
        <v>1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s="61" customFormat="1" ht="18.75">
      <c r="A25" s="17"/>
      <c r="B25" s="31" t="s">
        <v>206</v>
      </c>
      <c r="C25" s="56">
        <v>4</v>
      </c>
      <c r="D25" s="44">
        <f t="shared" si="1"/>
        <v>1.44</v>
      </c>
      <c r="E25" s="44">
        <f t="shared" si="2"/>
        <v>2.56</v>
      </c>
      <c r="F25" s="44">
        <f t="shared" si="3"/>
        <v>0</v>
      </c>
      <c r="G25" s="44">
        <v>0</v>
      </c>
      <c r="H25" s="44">
        <v>0</v>
      </c>
      <c r="I25" s="44">
        <f t="shared" si="4"/>
        <v>1</v>
      </c>
      <c r="J25" s="44">
        <v>0</v>
      </c>
      <c r="K25" s="44">
        <v>1</v>
      </c>
      <c r="L25" s="44">
        <f t="shared" si="5"/>
        <v>2</v>
      </c>
      <c r="M25" s="44">
        <v>1</v>
      </c>
      <c r="N25" s="44">
        <v>1</v>
      </c>
      <c r="O25" s="44">
        <f t="shared" si="6"/>
        <v>1</v>
      </c>
      <c r="P25" s="44">
        <v>0</v>
      </c>
      <c r="Q25" s="44">
        <v>1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s="61" customFormat="1" ht="18.75">
      <c r="A26" s="17"/>
      <c r="B26" s="31" t="s">
        <v>207</v>
      </c>
      <c r="C26" s="56">
        <v>4</v>
      </c>
      <c r="D26" s="44">
        <f t="shared" si="1"/>
        <v>1.44</v>
      </c>
      <c r="E26" s="44">
        <f t="shared" si="2"/>
        <v>2.56</v>
      </c>
      <c r="F26" s="44">
        <f t="shared" si="3"/>
        <v>0</v>
      </c>
      <c r="G26" s="44">
        <v>0</v>
      </c>
      <c r="H26" s="44">
        <v>0</v>
      </c>
      <c r="I26" s="44">
        <f t="shared" si="4"/>
        <v>1</v>
      </c>
      <c r="J26" s="44">
        <v>0</v>
      </c>
      <c r="K26" s="44">
        <v>1</v>
      </c>
      <c r="L26" s="44">
        <f t="shared" si="5"/>
        <v>1</v>
      </c>
      <c r="M26" s="44">
        <v>0</v>
      </c>
      <c r="N26" s="44">
        <v>1</v>
      </c>
      <c r="O26" s="44">
        <f t="shared" si="6"/>
        <v>2</v>
      </c>
      <c r="P26" s="44">
        <v>1</v>
      </c>
      <c r="Q26" s="44">
        <v>1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s="60" customFormat="1" ht="18.75">
      <c r="A27" s="58"/>
      <c r="B27" s="59" t="s">
        <v>208</v>
      </c>
      <c r="C27" s="55">
        <v>37</v>
      </c>
      <c r="D27" s="42">
        <f t="shared" si="1"/>
        <v>13.32</v>
      </c>
      <c r="E27" s="42">
        <f t="shared" si="2"/>
        <v>23.68</v>
      </c>
      <c r="F27" s="42">
        <f t="shared" si="3"/>
        <v>8</v>
      </c>
      <c r="G27" s="42">
        <f>G28+G29</f>
        <v>3</v>
      </c>
      <c r="H27" s="42">
        <f>H28+H29</f>
        <v>5</v>
      </c>
      <c r="I27" s="42">
        <f t="shared" si="4"/>
        <v>9</v>
      </c>
      <c r="J27" s="42">
        <f>J28+J29</f>
        <v>3</v>
      </c>
      <c r="K27" s="42">
        <f>K28+K29</f>
        <v>6</v>
      </c>
      <c r="L27" s="42">
        <f t="shared" si="5"/>
        <v>9</v>
      </c>
      <c r="M27" s="42">
        <f>M28+M29</f>
        <v>3</v>
      </c>
      <c r="N27" s="42">
        <f>N28+N29</f>
        <v>6</v>
      </c>
      <c r="O27" s="42">
        <f t="shared" si="6"/>
        <v>11</v>
      </c>
      <c r="P27" s="42">
        <f>P28+P29</f>
        <v>4</v>
      </c>
      <c r="Q27" s="42">
        <f>Q28+Q29</f>
        <v>7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61" customFormat="1" ht="18.75">
      <c r="A28" s="17"/>
      <c r="B28" s="31" t="s">
        <v>209</v>
      </c>
      <c r="C28" s="56">
        <v>4</v>
      </c>
      <c r="D28" s="44">
        <f t="shared" si="1"/>
        <v>1.44</v>
      </c>
      <c r="E28" s="44">
        <f t="shared" si="2"/>
        <v>2.56</v>
      </c>
      <c r="F28" s="44">
        <f t="shared" si="3"/>
        <v>0</v>
      </c>
      <c r="G28" s="44">
        <v>0</v>
      </c>
      <c r="H28" s="44">
        <v>0</v>
      </c>
      <c r="I28" s="44">
        <f t="shared" si="4"/>
        <v>1</v>
      </c>
      <c r="J28" s="44">
        <v>0</v>
      </c>
      <c r="K28" s="44">
        <v>1</v>
      </c>
      <c r="L28" s="44">
        <f t="shared" si="5"/>
        <v>1</v>
      </c>
      <c r="M28" s="44">
        <v>0</v>
      </c>
      <c r="N28" s="44">
        <v>1</v>
      </c>
      <c r="O28" s="44">
        <f t="shared" si="6"/>
        <v>2</v>
      </c>
      <c r="P28" s="44">
        <v>1</v>
      </c>
      <c r="Q28" s="44">
        <v>1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s="61" customFormat="1" ht="18.75">
      <c r="A29" s="17"/>
      <c r="B29" s="31" t="s">
        <v>210</v>
      </c>
      <c r="C29" s="56">
        <v>33</v>
      </c>
      <c r="D29" s="44">
        <f t="shared" si="1"/>
        <v>11.879999999999999</v>
      </c>
      <c r="E29" s="44">
        <f t="shared" si="2"/>
        <v>21.12</v>
      </c>
      <c r="F29" s="44">
        <f t="shared" si="3"/>
        <v>8</v>
      </c>
      <c r="G29" s="44">
        <v>3</v>
      </c>
      <c r="H29" s="44">
        <v>5</v>
      </c>
      <c r="I29" s="44">
        <f t="shared" si="4"/>
        <v>8</v>
      </c>
      <c r="J29" s="44">
        <v>3</v>
      </c>
      <c r="K29" s="44">
        <v>5</v>
      </c>
      <c r="L29" s="44">
        <f t="shared" si="5"/>
        <v>8</v>
      </c>
      <c r="M29" s="44">
        <v>3</v>
      </c>
      <c r="N29" s="44">
        <v>5</v>
      </c>
      <c r="O29" s="44">
        <f t="shared" si="6"/>
        <v>9</v>
      </c>
      <c r="P29" s="44">
        <v>3</v>
      </c>
      <c r="Q29" s="44">
        <v>6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s="60" customFormat="1" ht="18.75">
      <c r="A30" s="58"/>
      <c r="B30" s="59" t="s">
        <v>211</v>
      </c>
      <c r="C30" s="55">
        <v>10</v>
      </c>
      <c r="D30" s="42">
        <f t="shared" si="1"/>
        <v>3.5999999999999996</v>
      </c>
      <c r="E30" s="42">
        <f t="shared" si="2"/>
        <v>6.4</v>
      </c>
      <c r="F30" s="42">
        <f t="shared" si="3"/>
        <v>2</v>
      </c>
      <c r="G30" s="42">
        <v>1</v>
      </c>
      <c r="H30" s="42">
        <v>1</v>
      </c>
      <c r="I30" s="42">
        <f t="shared" si="4"/>
        <v>2</v>
      </c>
      <c r="J30" s="42">
        <v>1</v>
      </c>
      <c r="K30" s="42">
        <v>1</v>
      </c>
      <c r="L30" s="42">
        <f t="shared" si="5"/>
        <v>3</v>
      </c>
      <c r="M30" s="42">
        <v>1</v>
      </c>
      <c r="N30" s="42">
        <v>2</v>
      </c>
      <c r="O30" s="42">
        <f t="shared" si="6"/>
        <v>3</v>
      </c>
      <c r="P30" s="42">
        <v>1</v>
      </c>
      <c r="Q30" s="42">
        <v>2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s="61" customFormat="1" ht="18.75">
      <c r="A31" s="17"/>
      <c r="B31" s="36" t="s">
        <v>212</v>
      </c>
      <c r="C31" s="56">
        <v>6</v>
      </c>
      <c r="D31" s="44">
        <f t="shared" si="1"/>
        <v>2.16</v>
      </c>
      <c r="E31" s="44">
        <f t="shared" si="2"/>
        <v>3.84</v>
      </c>
      <c r="F31" s="44">
        <f t="shared" si="3"/>
        <v>2</v>
      </c>
      <c r="G31" s="44">
        <v>1</v>
      </c>
      <c r="H31" s="44">
        <v>1</v>
      </c>
      <c r="I31" s="44">
        <f t="shared" si="4"/>
        <v>2</v>
      </c>
      <c r="J31" s="44">
        <v>1</v>
      </c>
      <c r="K31" s="44">
        <v>1</v>
      </c>
      <c r="L31" s="44">
        <f t="shared" si="5"/>
        <v>2</v>
      </c>
      <c r="M31" s="44">
        <v>0</v>
      </c>
      <c r="N31" s="44">
        <v>2</v>
      </c>
      <c r="O31" s="44">
        <f t="shared" si="6"/>
        <v>0</v>
      </c>
      <c r="P31" s="44">
        <v>0</v>
      </c>
      <c r="Q31" s="44">
        <v>0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s="61" customFormat="1" ht="18.75">
      <c r="A32" s="17"/>
      <c r="B32" s="36" t="s">
        <v>213</v>
      </c>
      <c r="C32" s="56">
        <v>4</v>
      </c>
      <c r="D32" s="44">
        <v>2</v>
      </c>
      <c r="E32" s="44">
        <f t="shared" si="2"/>
        <v>2</v>
      </c>
      <c r="F32" s="44">
        <f t="shared" si="3"/>
        <v>0</v>
      </c>
      <c r="G32" s="44">
        <v>0</v>
      </c>
      <c r="H32" s="44">
        <v>0</v>
      </c>
      <c r="I32" s="44">
        <f t="shared" si="4"/>
        <v>0</v>
      </c>
      <c r="J32" s="44">
        <v>0</v>
      </c>
      <c r="K32" s="44">
        <v>0</v>
      </c>
      <c r="L32" s="44">
        <f t="shared" si="5"/>
        <v>1</v>
      </c>
      <c r="M32" s="44">
        <v>1</v>
      </c>
      <c r="N32" s="44">
        <v>0</v>
      </c>
      <c r="O32" s="44">
        <f t="shared" si="6"/>
        <v>3</v>
      </c>
      <c r="P32" s="44">
        <v>1</v>
      </c>
      <c r="Q32" s="44">
        <v>2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70.5" customHeight="1">
      <c r="A33" s="17">
        <v>2</v>
      </c>
      <c r="B33" s="85" t="s">
        <v>142</v>
      </c>
      <c r="C33" s="55">
        <f>C34+C37</f>
        <v>20</v>
      </c>
      <c r="D33" s="41">
        <f>D34+D37</f>
        <v>7.199999999999999</v>
      </c>
      <c r="E33" s="41">
        <f>E34+E37</f>
        <v>12.8</v>
      </c>
      <c r="F33" s="42">
        <f t="shared" si="3"/>
        <v>2</v>
      </c>
      <c r="G33" s="44">
        <f>G34+G37</f>
        <v>0</v>
      </c>
      <c r="H33" s="44">
        <f>H34+H37</f>
        <v>2</v>
      </c>
      <c r="I33" s="42">
        <f t="shared" si="4"/>
        <v>4</v>
      </c>
      <c r="J33" s="44">
        <f>J34+J37</f>
        <v>2</v>
      </c>
      <c r="K33" s="44">
        <f>K34+K37</f>
        <v>2</v>
      </c>
      <c r="L33" s="42">
        <f t="shared" si="5"/>
        <v>6</v>
      </c>
      <c r="M33" s="44">
        <f>M34+M37</f>
        <v>2</v>
      </c>
      <c r="N33" s="44">
        <f>N34+N37</f>
        <v>4</v>
      </c>
      <c r="O33" s="42">
        <f t="shared" si="6"/>
        <v>8</v>
      </c>
      <c r="P33" s="44">
        <f>P34+P37</f>
        <v>4</v>
      </c>
      <c r="Q33" s="44">
        <f>Q34+Q37</f>
        <v>4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s="60" customFormat="1" ht="18.75">
      <c r="A34" s="58"/>
      <c r="B34" s="59" t="s">
        <v>199</v>
      </c>
      <c r="C34" s="55">
        <v>10</v>
      </c>
      <c r="D34" s="42">
        <f t="shared" si="1"/>
        <v>3.5999999999999996</v>
      </c>
      <c r="E34" s="42">
        <f t="shared" si="2"/>
        <v>6.4</v>
      </c>
      <c r="F34" s="42">
        <f t="shared" si="3"/>
        <v>1</v>
      </c>
      <c r="G34" s="42">
        <f>G35+G36</f>
        <v>0</v>
      </c>
      <c r="H34" s="42">
        <f>H35+H36</f>
        <v>1</v>
      </c>
      <c r="I34" s="42">
        <f t="shared" si="4"/>
        <v>2</v>
      </c>
      <c r="J34" s="42">
        <f>J35+J36</f>
        <v>1</v>
      </c>
      <c r="K34" s="42">
        <f>K35+K36</f>
        <v>1</v>
      </c>
      <c r="L34" s="42">
        <f t="shared" si="5"/>
        <v>3</v>
      </c>
      <c r="M34" s="42">
        <f>M35+M36</f>
        <v>1</v>
      </c>
      <c r="N34" s="42">
        <f>N35+N36</f>
        <v>2</v>
      </c>
      <c r="O34" s="42">
        <f t="shared" si="6"/>
        <v>4</v>
      </c>
      <c r="P34" s="42">
        <f>P35+P36</f>
        <v>2</v>
      </c>
      <c r="Q34" s="42">
        <f>Q35+Q36</f>
        <v>2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s="61" customFormat="1" ht="18.75">
      <c r="A35" s="17"/>
      <c r="B35" s="31" t="s">
        <v>200</v>
      </c>
      <c r="C35" s="56">
        <v>7</v>
      </c>
      <c r="D35" s="44">
        <f t="shared" si="1"/>
        <v>2.52</v>
      </c>
      <c r="E35" s="44">
        <f t="shared" si="2"/>
        <v>4.48</v>
      </c>
      <c r="F35" s="44">
        <f t="shared" si="3"/>
        <v>1</v>
      </c>
      <c r="G35" s="44">
        <v>0</v>
      </c>
      <c r="H35" s="44">
        <v>1</v>
      </c>
      <c r="I35" s="44">
        <f t="shared" si="4"/>
        <v>2</v>
      </c>
      <c r="J35" s="44">
        <v>1</v>
      </c>
      <c r="K35" s="44">
        <v>1</v>
      </c>
      <c r="L35" s="44">
        <f t="shared" si="5"/>
        <v>2</v>
      </c>
      <c r="M35" s="44">
        <v>1</v>
      </c>
      <c r="N35" s="44">
        <v>1</v>
      </c>
      <c r="O35" s="44">
        <f t="shared" si="6"/>
        <v>2</v>
      </c>
      <c r="P35" s="44">
        <v>1</v>
      </c>
      <c r="Q35" s="44">
        <v>1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s="61" customFormat="1" ht="18.75">
      <c r="A36" s="17"/>
      <c r="B36" s="31" t="s">
        <v>201</v>
      </c>
      <c r="C36" s="56">
        <v>3</v>
      </c>
      <c r="D36" s="44">
        <f t="shared" si="1"/>
        <v>1.08</v>
      </c>
      <c r="E36" s="44">
        <f t="shared" si="2"/>
        <v>1.92</v>
      </c>
      <c r="F36" s="44">
        <f t="shared" si="3"/>
        <v>0</v>
      </c>
      <c r="G36" s="44">
        <v>0</v>
      </c>
      <c r="H36" s="44">
        <v>0</v>
      </c>
      <c r="I36" s="44">
        <f t="shared" si="4"/>
        <v>0</v>
      </c>
      <c r="J36" s="44">
        <v>0</v>
      </c>
      <c r="K36" s="44">
        <v>0</v>
      </c>
      <c r="L36" s="44">
        <f t="shared" si="5"/>
        <v>1</v>
      </c>
      <c r="M36" s="44">
        <v>0</v>
      </c>
      <c r="N36" s="44">
        <v>1</v>
      </c>
      <c r="O36" s="44">
        <f t="shared" si="6"/>
        <v>2</v>
      </c>
      <c r="P36" s="44">
        <v>1</v>
      </c>
      <c r="Q36" s="44">
        <v>1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s="60" customFormat="1" ht="18.75">
      <c r="A37" s="58"/>
      <c r="B37" s="59" t="s">
        <v>208</v>
      </c>
      <c r="C37" s="55">
        <v>10</v>
      </c>
      <c r="D37" s="42">
        <f t="shared" si="1"/>
        <v>3.5999999999999996</v>
      </c>
      <c r="E37" s="42">
        <f t="shared" si="2"/>
        <v>6.4</v>
      </c>
      <c r="F37" s="42">
        <f t="shared" si="3"/>
        <v>1</v>
      </c>
      <c r="G37" s="42">
        <f>G38+G39</f>
        <v>0</v>
      </c>
      <c r="H37" s="42">
        <f>H38+H39</f>
        <v>1</v>
      </c>
      <c r="I37" s="42">
        <f t="shared" si="4"/>
        <v>2</v>
      </c>
      <c r="J37" s="42">
        <f>J38+J39</f>
        <v>1</v>
      </c>
      <c r="K37" s="42">
        <f>K38+K39</f>
        <v>1</v>
      </c>
      <c r="L37" s="42">
        <f t="shared" si="5"/>
        <v>3</v>
      </c>
      <c r="M37" s="42">
        <f>M38+M39</f>
        <v>1</v>
      </c>
      <c r="N37" s="42">
        <f>N38+N39</f>
        <v>2</v>
      </c>
      <c r="O37" s="42">
        <f t="shared" si="6"/>
        <v>4</v>
      </c>
      <c r="P37" s="42">
        <f>P38+P39</f>
        <v>2</v>
      </c>
      <c r="Q37" s="42">
        <f>Q38+Q39</f>
        <v>2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s="61" customFormat="1" ht="18.75">
      <c r="A38" s="17"/>
      <c r="B38" s="31" t="s">
        <v>209</v>
      </c>
      <c r="C38" s="56">
        <v>7</v>
      </c>
      <c r="D38" s="44">
        <f t="shared" si="1"/>
        <v>2.52</v>
      </c>
      <c r="E38" s="44">
        <f t="shared" si="2"/>
        <v>4.48</v>
      </c>
      <c r="F38" s="44">
        <f t="shared" si="3"/>
        <v>1</v>
      </c>
      <c r="G38" s="44">
        <v>0</v>
      </c>
      <c r="H38" s="44">
        <v>1</v>
      </c>
      <c r="I38" s="44">
        <f t="shared" si="4"/>
        <v>2</v>
      </c>
      <c r="J38" s="44">
        <v>1</v>
      </c>
      <c r="K38" s="44">
        <v>1</v>
      </c>
      <c r="L38" s="44">
        <f t="shared" si="5"/>
        <v>2</v>
      </c>
      <c r="M38" s="44">
        <v>1</v>
      </c>
      <c r="N38" s="44">
        <v>1</v>
      </c>
      <c r="O38" s="44">
        <f t="shared" si="6"/>
        <v>2</v>
      </c>
      <c r="P38" s="44">
        <v>1</v>
      </c>
      <c r="Q38" s="44">
        <v>1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s="61" customFormat="1" ht="18.75">
      <c r="A39" s="17"/>
      <c r="B39" s="31" t="s">
        <v>210</v>
      </c>
      <c r="C39" s="56">
        <v>3</v>
      </c>
      <c r="D39" s="44">
        <f t="shared" si="1"/>
        <v>1.08</v>
      </c>
      <c r="E39" s="44">
        <f t="shared" si="2"/>
        <v>1.92</v>
      </c>
      <c r="F39" s="44">
        <f t="shared" si="3"/>
        <v>0</v>
      </c>
      <c r="G39" s="44">
        <v>0</v>
      </c>
      <c r="H39" s="44">
        <v>0</v>
      </c>
      <c r="I39" s="44">
        <f t="shared" si="4"/>
        <v>0</v>
      </c>
      <c r="J39" s="44">
        <v>0</v>
      </c>
      <c r="K39" s="44">
        <v>0</v>
      </c>
      <c r="L39" s="44">
        <f t="shared" si="5"/>
        <v>1</v>
      </c>
      <c r="M39" s="44">
        <v>0</v>
      </c>
      <c r="N39" s="44">
        <v>1</v>
      </c>
      <c r="O39" s="44">
        <f t="shared" si="6"/>
        <v>2</v>
      </c>
      <c r="P39" s="44">
        <v>1</v>
      </c>
      <c r="Q39" s="44">
        <v>1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84" customFormat="1" ht="24.75" customHeight="1">
      <c r="A40" s="76"/>
      <c r="B40" s="76">
        <v>1</v>
      </c>
      <c r="C40" s="80">
        <v>2</v>
      </c>
      <c r="D40" s="81">
        <v>3</v>
      </c>
      <c r="E40" s="82">
        <v>4</v>
      </c>
      <c r="F40" s="82">
        <v>5</v>
      </c>
      <c r="G40" s="82">
        <v>6</v>
      </c>
      <c r="H40" s="82">
        <v>7</v>
      </c>
      <c r="I40" s="82">
        <v>8</v>
      </c>
      <c r="J40" s="82">
        <v>9</v>
      </c>
      <c r="K40" s="82">
        <v>10</v>
      </c>
      <c r="L40" s="82">
        <v>11</v>
      </c>
      <c r="M40" s="82">
        <v>12</v>
      </c>
      <c r="N40" s="82">
        <v>13</v>
      </c>
      <c r="O40" s="82">
        <v>14</v>
      </c>
      <c r="P40" s="82">
        <v>15</v>
      </c>
      <c r="Q40" s="82">
        <v>16</v>
      </c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ht="102.75" customHeight="1">
      <c r="A41" s="17">
        <v>3</v>
      </c>
      <c r="B41" s="86" t="s">
        <v>143</v>
      </c>
      <c r="C41" s="55">
        <f>C42+C45+C47+C49+C52+C60</f>
        <v>50</v>
      </c>
      <c r="D41" s="55">
        <f aca="true" t="shared" si="7" ref="D41:Q41">D42+D45+D47+D49+D52+D60</f>
        <v>18</v>
      </c>
      <c r="E41" s="55">
        <f t="shared" si="7"/>
        <v>32.00000000000001</v>
      </c>
      <c r="F41" s="55">
        <f t="shared" si="7"/>
        <v>3</v>
      </c>
      <c r="G41" s="55">
        <f t="shared" si="7"/>
        <v>1</v>
      </c>
      <c r="H41" s="55">
        <f t="shared" si="7"/>
        <v>2</v>
      </c>
      <c r="I41" s="55">
        <f t="shared" si="7"/>
        <v>12</v>
      </c>
      <c r="J41" s="55">
        <f t="shared" si="7"/>
        <v>5</v>
      </c>
      <c r="K41" s="55">
        <f t="shared" si="7"/>
        <v>7</v>
      </c>
      <c r="L41" s="55">
        <f t="shared" si="7"/>
        <v>17</v>
      </c>
      <c r="M41" s="55">
        <f t="shared" si="7"/>
        <v>8</v>
      </c>
      <c r="N41" s="55">
        <f t="shared" si="7"/>
        <v>9</v>
      </c>
      <c r="O41" s="55">
        <f t="shared" si="7"/>
        <v>18</v>
      </c>
      <c r="P41" s="55">
        <f t="shared" si="7"/>
        <v>5</v>
      </c>
      <c r="Q41" s="55">
        <f t="shared" si="7"/>
        <v>13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60" customFormat="1" ht="18.75">
      <c r="A42" s="58"/>
      <c r="B42" s="59" t="s">
        <v>199</v>
      </c>
      <c r="C42" s="55">
        <v>14</v>
      </c>
      <c r="D42" s="42">
        <f t="shared" si="1"/>
        <v>5.04</v>
      </c>
      <c r="E42" s="42">
        <f t="shared" si="2"/>
        <v>8.96</v>
      </c>
      <c r="F42" s="62">
        <f aca="true" t="shared" si="8" ref="F42:F62">+G42+H42</f>
        <v>2</v>
      </c>
      <c r="G42" s="62">
        <f>G43+G44</f>
        <v>1</v>
      </c>
      <c r="H42" s="62">
        <f>H43+H44</f>
        <v>1</v>
      </c>
      <c r="I42" s="62">
        <f aca="true" t="shared" si="9" ref="I42:I62">+J42+K42</f>
        <v>4</v>
      </c>
      <c r="J42" s="62">
        <f>J43+J44</f>
        <v>2</v>
      </c>
      <c r="K42" s="62">
        <f>K43+K44</f>
        <v>2</v>
      </c>
      <c r="L42" s="62">
        <f aca="true" t="shared" si="10" ref="L42:L62">+M42+N42</f>
        <v>4</v>
      </c>
      <c r="M42" s="62">
        <f>M43+M44</f>
        <v>1</v>
      </c>
      <c r="N42" s="62">
        <f>N43+N44</f>
        <v>3</v>
      </c>
      <c r="O42" s="62">
        <f aca="true" t="shared" si="11" ref="O42:O62">+P42+Q42</f>
        <v>4</v>
      </c>
      <c r="P42" s="62">
        <f>P43+P44</f>
        <v>1</v>
      </c>
      <c r="Q42" s="62">
        <f>Q43+Q44</f>
        <v>3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8.75">
      <c r="A43" s="17"/>
      <c r="B43" s="31" t="s">
        <v>200</v>
      </c>
      <c r="C43" s="56">
        <v>4</v>
      </c>
      <c r="D43" s="44">
        <f t="shared" si="1"/>
        <v>1.44</v>
      </c>
      <c r="E43" s="44">
        <f t="shared" si="2"/>
        <v>2.56</v>
      </c>
      <c r="F43" s="62">
        <f t="shared" si="8"/>
        <v>0</v>
      </c>
      <c r="G43" s="63">
        <v>0</v>
      </c>
      <c r="H43" s="63">
        <v>0</v>
      </c>
      <c r="I43" s="62">
        <f t="shared" si="9"/>
        <v>2</v>
      </c>
      <c r="J43" s="63">
        <v>1</v>
      </c>
      <c r="K43" s="63">
        <v>1</v>
      </c>
      <c r="L43" s="62">
        <f t="shared" si="10"/>
        <v>1</v>
      </c>
      <c r="M43" s="44">
        <v>0</v>
      </c>
      <c r="N43" s="44">
        <v>1</v>
      </c>
      <c r="O43" s="62">
        <f t="shared" si="11"/>
        <v>1</v>
      </c>
      <c r="P43" s="44">
        <v>0</v>
      </c>
      <c r="Q43" s="44">
        <v>1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8.75">
      <c r="A44" s="17"/>
      <c r="B44" s="31" t="s">
        <v>201</v>
      </c>
      <c r="C44" s="56">
        <v>10</v>
      </c>
      <c r="D44" s="44">
        <f t="shared" si="1"/>
        <v>3.5999999999999996</v>
      </c>
      <c r="E44" s="44">
        <f t="shared" si="2"/>
        <v>6.4</v>
      </c>
      <c r="F44" s="62">
        <f t="shared" si="8"/>
        <v>2</v>
      </c>
      <c r="G44" s="63">
        <v>1</v>
      </c>
      <c r="H44" s="63">
        <v>1</v>
      </c>
      <c r="I44" s="62">
        <f t="shared" si="9"/>
        <v>2</v>
      </c>
      <c r="J44" s="63">
        <v>1</v>
      </c>
      <c r="K44" s="63">
        <v>1</v>
      </c>
      <c r="L44" s="62">
        <f t="shared" si="10"/>
        <v>3</v>
      </c>
      <c r="M44" s="44">
        <v>1</v>
      </c>
      <c r="N44" s="44">
        <v>2</v>
      </c>
      <c r="O44" s="62">
        <f t="shared" si="11"/>
        <v>3</v>
      </c>
      <c r="P44" s="44">
        <v>1</v>
      </c>
      <c r="Q44" s="44">
        <v>2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s="60" customFormat="1" ht="21" customHeight="1">
      <c r="A45" s="58"/>
      <c r="B45" s="64" t="s">
        <v>131</v>
      </c>
      <c r="C45" s="55">
        <v>5</v>
      </c>
      <c r="D45" s="42">
        <f t="shared" si="1"/>
        <v>1.7999999999999998</v>
      </c>
      <c r="E45" s="42">
        <f t="shared" si="2"/>
        <v>3.2</v>
      </c>
      <c r="F45" s="62">
        <f t="shared" si="8"/>
        <v>0</v>
      </c>
      <c r="G45" s="62">
        <v>0</v>
      </c>
      <c r="H45" s="62">
        <v>0</v>
      </c>
      <c r="I45" s="62">
        <f t="shared" si="9"/>
        <v>1</v>
      </c>
      <c r="J45" s="62">
        <f>J46</f>
        <v>0</v>
      </c>
      <c r="K45" s="62">
        <v>1</v>
      </c>
      <c r="L45" s="62">
        <f t="shared" si="10"/>
        <v>2</v>
      </c>
      <c r="M45" s="42">
        <f>M46</f>
        <v>1</v>
      </c>
      <c r="N45" s="42">
        <v>1</v>
      </c>
      <c r="O45" s="62">
        <f t="shared" si="11"/>
        <v>2</v>
      </c>
      <c r="P45" s="42">
        <v>1</v>
      </c>
      <c r="Q45" s="42">
        <v>1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8.75">
      <c r="A46" s="17"/>
      <c r="B46" s="36" t="s">
        <v>214</v>
      </c>
      <c r="C46" s="56">
        <v>5</v>
      </c>
      <c r="D46" s="44">
        <f t="shared" si="1"/>
        <v>1.7999999999999998</v>
      </c>
      <c r="E46" s="44">
        <f t="shared" si="2"/>
        <v>3.2</v>
      </c>
      <c r="F46" s="62">
        <f t="shared" si="8"/>
        <v>0</v>
      </c>
      <c r="G46" s="63">
        <v>0</v>
      </c>
      <c r="H46" s="63">
        <v>0</v>
      </c>
      <c r="I46" s="62">
        <f t="shared" si="9"/>
        <v>1</v>
      </c>
      <c r="J46" s="63">
        <v>0</v>
      </c>
      <c r="K46" s="63">
        <v>1</v>
      </c>
      <c r="L46" s="62">
        <f t="shared" si="10"/>
        <v>2</v>
      </c>
      <c r="M46" s="44">
        <v>1</v>
      </c>
      <c r="N46" s="44">
        <v>1</v>
      </c>
      <c r="O46" s="62">
        <f t="shared" si="11"/>
        <v>2</v>
      </c>
      <c r="P46" s="44">
        <v>1</v>
      </c>
      <c r="Q46" s="44">
        <v>1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s="60" customFormat="1" ht="21" customHeight="1">
      <c r="A47" s="58"/>
      <c r="B47" s="64" t="s">
        <v>122</v>
      </c>
      <c r="C47" s="55">
        <v>8</v>
      </c>
      <c r="D47" s="42">
        <f t="shared" si="1"/>
        <v>2.88</v>
      </c>
      <c r="E47" s="42">
        <f t="shared" si="2"/>
        <v>5.12</v>
      </c>
      <c r="F47" s="62">
        <f t="shared" si="8"/>
        <v>1</v>
      </c>
      <c r="G47" s="62">
        <v>0</v>
      </c>
      <c r="H47" s="62">
        <v>1</v>
      </c>
      <c r="I47" s="62">
        <f t="shared" si="9"/>
        <v>2</v>
      </c>
      <c r="J47" s="62">
        <v>1</v>
      </c>
      <c r="K47" s="62">
        <v>1</v>
      </c>
      <c r="L47" s="62">
        <f t="shared" si="10"/>
        <v>2</v>
      </c>
      <c r="M47" s="42">
        <v>1</v>
      </c>
      <c r="N47" s="42">
        <v>1</v>
      </c>
      <c r="O47" s="62">
        <f t="shared" si="11"/>
        <v>3</v>
      </c>
      <c r="P47" s="42">
        <v>1</v>
      </c>
      <c r="Q47" s="42">
        <v>2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8.75">
      <c r="A48" s="17"/>
      <c r="B48" s="36" t="s">
        <v>215</v>
      </c>
      <c r="C48" s="56">
        <v>8</v>
      </c>
      <c r="D48" s="44">
        <v>3</v>
      </c>
      <c r="E48" s="44">
        <v>5</v>
      </c>
      <c r="F48" s="62">
        <f t="shared" si="8"/>
        <v>1</v>
      </c>
      <c r="G48" s="63">
        <v>0</v>
      </c>
      <c r="H48" s="63">
        <v>1</v>
      </c>
      <c r="I48" s="62">
        <f t="shared" si="9"/>
        <v>2</v>
      </c>
      <c r="J48" s="63">
        <v>1</v>
      </c>
      <c r="K48" s="63">
        <v>1</v>
      </c>
      <c r="L48" s="62">
        <f t="shared" si="10"/>
        <v>2</v>
      </c>
      <c r="M48" s="44">
        <v>1</v>
      </c>
      <c r="N48" s="44">
        <v>1</v>
      </c>
      <c r="O48" s="62">
        <f t="shared" si="11"/>
        <v>3</v>
      </c>
      <c r="P48" s="44">
        <v>1</v>
      </c>
      <c r="Q48" s="44">
        <v>2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s="60" customFormat="1" ht="21.75" customHeight="1">
      <c r="A49" s="58"/>
      <c r="B49" s="64" t="s">
        <v>202</v>
      </c>
      <c r="C49" s="55">
        <v>3</v>
      </c>
      <c r="D49" s="42">
        <f t="shared" si="1"/>
        <v>1.08</v>
      </c>
      <c r="E49" s="42">
        <f t="shared" si="2"/>
        <v>1.92</v>
      </c>
      <c r="F49" s="62">
        <f t="shared" si="8"/>
        <v>0</v>
      </c>
      <c r="G49" s="62">
        <f>G50+G51</f>
        <v>0</v>
      </c>
      <c r="H49" s="62">
        <f>H50+H51</f>
        <v>0</v>
      </c>
      <c r="I49" s="62">
        <f t="shared" si="9"/>
        <v>1</v>
      </c>
      <c r="J49" s="62">
        <f>J50+J51</f>
        <v>1</v>
      </c>
      <c r="K49" s="62">
        <f>K50+K51</f>
        <v>0</v>
      </c>
      <c r="L49" s="62">
        <f t="shared" si="10"/>
        <v>1</v>
      </c>
      <c r="M49" s="62">
        <f>M50+M51</f>
        <v>0</v>
      </c>
      <c r="N49" s="62">
        <f>N50+N51</f>
        <v>1</v>
      </c>
      <c r="O49" s="62">
        <f t="shared" si="11"/>
        <v>1</v>
      </c>
      <c r="P49" s="62">
        <f>P50+P51</f>
        <v>0</v>
      </c>
      <c r="Q49" s="62">
        <f>Q50+Q51</f>
        <v>1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8.75">
      <c r="A50" s="17"/>
      <c r="B50" s="31" t="s">
        <v>203</v>
      </c>
      <c r="C50" s="56">
        <v>2</v>
      </c>
      <c r="D50" s="44">
        <f t="shared" si="1"/>
        <v>0.72</v>
      </c>
      <c r="E50" s="44">
        <f t="shared" si="2"/>
        <v>1.28</v>
      </c>
      <c r="F50" s="62">
        <f t="shared" si="8"/>
        <v>0</v>
      </c>
      <c r="G50" s="63">
        <v>0</v>
      </c>
      <c r="H50" s="63">
        <v>0</v>
      </c>
      <c r="I50" s="62">
        <f t="shared" si="9"/>
        <v>1</v>
      </c>
      <c r="J50" s="63">
        <v>1</v>
      </c>
      <c r="K50" s="63">
        <v>0</v>
      </c>
      <c r="L50" s="62">
        <f t="shared" si="10"/>
        <v>0</v>
      </c>
      <c r="M50" s="44">
        <v>0</v>
      </c>
      <c r="N50" s="44">
        <v>0</v>
      </c>
      <c r="O50" s="62">
        <f t="shared" si="11"/>
        <v>1</v>
      </c>
      <c r="P50" s="44">
        <v>0</v>
      </c>
      <c r="Q50" s="44">
        <v>1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8.75">
      <c r="A51" s="17"/>
      <c r="B51" s="31" t="s">
        <v>216</v>
      </c>
      <c r="C51" s="56">
        <v>1</v>
      </c>
      <c r="D51" s="44">
        <f t="shared" si="1"/>
        <v>0.36</v>
      </c>
      <c r="E51" s="44">
        <f t="shared" si="2"/>
        <v>0.64</v>
      </c>
      <c r="F51" s="62">
        <f t="shared" si="8"/>
        <v>0</v>
      </c>
      <c r="G51" s="63">
        <v>0</v>
      </c>
      <c r="H51" s="63">
        <v>0</v>
      </c>
      <c r="I51" s="62">
        <f t="shared" si="9"/>
        <v>0</v>
      </c>
      <c r="J51" s="63">
        <v>0</v>
      </c>
      <c r="K51" s="63">
        <v>0</v>
      </c>
      <c r="L51" s="62">
        <f t="shared" si="10"/>
        <v>1</v>
      </c>
      <c r="M51" s="44">
        <v>0</v>
      </c>
      <c r="N51" s="44">
        <v>1</v>
      </c>
      <c r="O51" s="62">
        <f t="shared" si="11"/>
        <v>0</v>
      </c>
      <c r="P51" s="44">
        <v>0</v>
      </c>
      <c r="Q51" s="44">
        <v>0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s="60" customFormat="1" ht="22.5" customHeight="1">
      <c r="A52" s="58"/>
      <c r="B52" s="64" t="s">
        <v>204</v>
      </c>
      <c r="C52" s="55">
        <v>16</v>
      </c>
      <c r="D52" s="42">
        <f t="shared" si="1"/>
        <v>5.76</v>
      </c>
      <c r="E52" s="42">
        <f t="shared" si="2"/>
        <v>10.24</v>
      </c>
      <c r="F52" s="62">
        <f t="shared" si="8"/>
        <v>0</v>
      </c>
      <c r="G52" s="62">
        <f>SUM(G53:G59)</f>
        <v>0</v>
      </c>
      <c r="H52" s="62">
        <f>SUM(H53:H59)</f>
        <v>0</v>
      </c>
      <c r="I52" s="62">
        <f t="shared" si="9"/>
        <v>3</v>
      </c>
      <c r="J52" s="62">
        <f>SUM(J53:J59)</f>
        <v>1</v>
      </c>
      <c r="K52" s="62">
        <f>SUM(K53:K59)</f>
        <v>2</v>
      </c>
      <c r="L52" s="62">
        <f t="shared" si="10"/>
        <v>6</v>
      </c>
      <c r="M52" s="62">
        <f>SUM(M53:M59)</f>
        <v>3</v>
      </c>
      <c r="N52" s="62">
        <f>SUM(N53:N59)</f>
        <v>3</v>
      </c>
      <c r="O52" s="62">
        <f t="shared" si="11"/>
        <v>7</v>
      </c>
      <c r="P52" s="62">
        <f>SUM(P53:P59)</f>
        <v>2</v>
      </c>
      <c r="Q52" s="62">
        <f>SUM(Q53:Q59)</f>
        <v>5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8.75">
      <c r="A53" s="17"/>
      <c r="B53" s="36" t="s">
        <v>217</v>
      </c>
      <c r="C53" s="56">
        <v>2</v>
      </c>
      <c r="D53" s="44">
        <f t="shared" si="1"/>
        <v>0.72</v>
      </c>
      <c r="E53" s="44">
        <f t="shared" si="2"/>
        <v>1.28</v>
      </c>
      <c r="F53" s="62">
        <f t="shared" si="8"/>
        <v>0</v>
      </c>
      <c r="G53" s="63">
        <v>0</v>
      </c>
      <c r="H53" s="63">
        <v>0</v>
      </c>
      <c r="I53" s="62">
        <f t="shared" si="9"/>
        <v>0</v>
      </c>
      <c r="J53" s="63">
        <v>0</v>
      </c>
      <c r="K53" s="63">
        <v>0</v>
      </c>
      <c r="L53" s="62">
        <f t="shared" si="10"/>
        <v>1</v>
      </c>
      <c r="M53" s="44">
        <v>1</v>
      </c>
      <c r="N53" s="44">
        <v>0</v>
      </c>
      <c r="O53" s="62">
        <f t="shared" si="11"/>
        <v>1</v>
      </c>
      <c r="P53" s="44">
        <v>0</v>
      </c>
      <c r="Q53" s="44">
        <v>1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8.75">
      <c r="A54" s="17"/>
      <c r="B54" s="36" t="s">
        <v>206</v>
      </c>
      <c r="C54" s="56">
        <v>3</v>
      </c>
      <c r="D54" s="44">
        <f t="shared" si="1"/>
        <v>1.08</v>
      </c>
      <c r="E54" s="44">
        <f t="shared" si="2"/>
        <v>1.92</v>
      </c>
      <c r="F54" s="62">
        <f t="shared" si="8"/>
        <v>0</v>
      </c>
      <c r="G54" s="63">
        <v>0</v>
      </c>
      <c r="H54" s="63">
        <v>0</v>
      </c>
      <c r="I54" s="62">
        <f t="shared" si="9"/>
        <v>1</v>
      </c>
      <c r="J54" s="63">
        <v>1</v>
      </c>
      <c r="K54" s="63">
        <v>0</v>
      </c>
      <c r="L54" s="62">
        <f t="shared" si="10"/>
        <v>1</v>
      </c>
      <c r="M54" s="44">
        <v>0</v>
      </c>
      <c r="N54" s="44">
        <v>1</v>
      </c>
      <c r="O54" s="62">
        <f t="shared" si="11"/>
        <v>1</v>
      </c>
      <c r="P54" s="44">
        <v>0</v>
      </c>
      <c r="Q54" s="44">
        <v>1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8.75">
      <c r="A55" s="17"/>
      <c r="B55" s="36" t="s">
        <v>218</v>
      </c>
      <c r="C55" s="56">
        <v>3</v>
      </c>
      <c r="D55" s="44">
        <f t="shared" si="1"/>
        <v>1.08</v>
      </c>
      <c r="E55" s="44">
        <f t="shared" si="2"/>
        <v>1.92</v>
      </c>
      <c r="F55" s="62">
        <f t="shared" si="8"/>
        <v>0</v>
      </c>
      <c r="G55" s="63">
        <v>0</v>
      </c>
      <c r="H55" s="63">
        <v>0</v>
      </c>
      <c r="I55" s="62">
        <f t="shared" si="9"/>
        <v>1</v>
      </c>
      <c r="J55" s="63">
        <v>0</v>
      </c>
      <c r="K55" s="63">
        <v>1</v>
      </c>
      <c r="L55" s="62">
        <f t="shared" si="10"/>
        <v>1</v>
      </c>
      <c r="M55" s="44">
        <v>0</v>
      </c>
      <c r="N55" s="44">
        <v>1</v>
      </c>
      <c r="O55" s="62">
        <f t="shared" si="11"/>
        <v>1</v>
      </c>
      <c r="P55" s="44">
        <v>1</v>
      </c>
      <c r="Q55" s="44">
        <v>0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8.75">
      <c r="A56" s="17"/>
      <c r="B56" s="36" t="s">
        <v>219</v>
      </c>
      <c r="C56" s="56">
        <v>1</v>
      </c>
      <c r="D56" s="44">
        <f t="shared" si="1"/>
        <v>0.36</v>
      </c>
      <c r="E56" s="44">
        <f t="shared" si="2"/>
        <v>0.64</v>
      </c>
      <c r="F56" s="62">
        <f t="shared" si="8"/>
        <v>0</v>
      </c>
      <c r="G56" s="63">
        <v>0</v>
      </c>
      <c r="H56" s="63">
        <v>0</v>
      </c>
      <c r="I56" s="62">
        <f t="shared" si="9"/>
        <v>0</v>
      </c>
      <c r="J56" s="63">
        <v>0</v>
      </c>
      <c r="K56" s="63">
        <v>0</v>
      </c>
      <c r="L56" s="62">
        <f t="shared" si="10"/>
        <v>1</v>
      </c>
      <c r="M56" s="44">
        <v>0</v>
      </c>
      <c r="N56" s="44">
        <v>1</v>
      </c>
      <c r="O56" s="62">
        <f t="shared" si="11"/>
        <v>0</v>
      </c>
      <c r="P56" s="44">
        <v>0</v>
      </c>
      <c r="Q56" s="44">
        <v>0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8.75">
      <c r="A57" s="17"/>
      <c r="B57" s="36" t="s">
        <v>220</v>
      </c>
      <c r="C57" s="56">
        <v>2</v>
      </c>
      <c r="D57" s="44">
        <f t="shared" si="1"/>
        <v>0.72</v>
      </c>
      <c r="E57" s="44">
        <f t="shared" si="2"/>
        <v>1.28</v>
      </c>
      <c r="F57" s="62">
        <f t="shared" si="8"/>
        <v>0</v>
      </c>
      <c r="G57" s="63">
        <v>0</v>
      </c>
      <c r="H57" s="63">
        <v>0</v>
      </c>
      <c r="I57" s="62">
        <f t="shared" si="9"/>
        <v>0</v>
      </c>
      <c r="J57" s="63">
        <v>0</v>
      </c>
      <c r="K57" s="63">
        <v>0</v>
      </c>
      <c r="L57" s="62">
        <f t="shared" si="10"/>
        <v>1</v>
      </c>
      <c r="M57" s="44">
        <v>1</v>
      </c>
      <c r="N57" s="44">
        <v>0</v>
      </c>
      <c r="O57" s="62">
        <f t="shared" si="11"/>
        <v>1</v>
      </c>
      <c r="P57" s="44">
        <v>0</v>
      </c>
      <c r="Q57" s="44">
        <v>1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8.75">
      <c r="A58" s="17"/>
      <c r="B58" s="36" t="s">
        <v>207</v>
      </c>
      <c r="C58" s="56">
        <v>3</v>
      </c>
      <c r="D58" s="44">
        <f t="shared" si="1"/>
        <v>1.08</v>
      </c>
      <c r="E58" s="44">
        <f t="shared" si="2"/>
        <v>1.92</v>
      </c>
      <c r="F58" s="62">
        <f t="shared" si="8"/>
        <v>0</v>
      </c>
      <c r="G58" s="63">
        <v>0</v>
      </c>
      <c r="H58" s="63">
        <v>0</v>
      </c>
      <c r="I58" s="62">
        <f t="shared" si="9"/>
        <v>1</v>
      </c>
      <c r="J58" s="63">
        <v>0</v>
      </c>
      <c r="K58" s="63">
        <v>1</v>
      </c>
      <c r="L58" s="62">
        <f t="shared" si="10"/>
        <v>1</v>
      </c>
      <c r="M58" s="44">
        <v>1</v>
      </c>
      <c r="N58" s="44">
        <v>0</v>
      </c>
      <c r="O58" s="62">
        <f t="shared" si="11"/>
        <v>1</v>
      </c>
      <c r="P58" s="44">
        <v>0</v>
      </c>
      <c r="Q58" s="44">
        <v>1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8.75">
      <c r="A59" s="17"/>
      <c r="B59" s="36" t="s">
        <v>221</v>
      </c>
      <c r="C59" s="56">
        <v>2</v>
      </c>
      <c r="D59" s="44">
        <f t="shared" si="1"/>
        <v>0.72</v>
      </c>
      <c r="E59" s="44">
        <f t="shared" si="2"/>
        <v>1.28</v>
      </c>
      <c r="F59" s="62">
        <f t="shared" si="8"/>
        <v>0</v>
      </c>
      <c r="G59" s="63">
        <v>0</v>
      </c>
      <c r="H59" s="63">
        <v>0</v>
      </c>
      <c r="I59" s="62">
        <f t="shared" si="9"/>
        <v>0</v>
      </c>
      <c r="J59" s="63">
        <v>0</v>
      </c>
      <c r="K59" s="63">
        <v>0</v>
      </c>
      <c r="L59" s="62">
        <f t="shared" si="10"/>
        <v>0</v>
      </c>
      <c r="M59" s="44">
        <v>0</v>
      </c>
      <c r="N59" s="44">
        <v>0</v>
      </c>
      <c r="O59" s="62">
        <f t="shared" si="11"/>
        <v>2</v>
      </c>
      <c r="P59" s="44">
        <v>1</v>
      </c>
      <c r="Q59" s="44">
        <v>1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s="60" customFormat="1" ht="20.25" customHeight="1">
      <c r="A60" s="58"/>
      <c r="B60" s="64" t="s">
        <v>208</v>
      </c>
      <c r="C60" s="55">
        <v>4</v>
      </c>
      <c r="D60" s="42">
        <f t="shared" si="1"/>
        <v>1.44</v>
      </c>
      <c r="E60" s="42">
        <f t="shared" si="2"/>
        <v>2.56</v>
      </c>
      <c r="F60" s="62">
        <f t="shared" si="8"/>
        <v>0</v>
      </c>
      <c r="G60" s="62">
        <f>G61+G62</f>
        <v>0</v>
      </c>
      <c r="H60" s="62">
        <f>H61+H62</f>
        <v>0</v>
      </c>
      <c r="I60" s="62">
        <f t="shared" si="9"/>
        <v>1</v>
      </c>
      <c r="J60" s="62">
        <f>J61+J62</f>
        <v>0</v>
      </c>
      <c r="K60" s="62">
        <f>K61+K62</f>
        <v>1</v>
      </c>
      <c r="L60" s="62">
        <f t="shared" si="10"/>
        <v>2</v>
      </c>
      <c r="M60" s="62">
        <f>M61+M62</f>
        <v>2</v>
      </c>
      <c r="N60" s="62">
        <f>N61+N62</f>
        <v>0</v>
      </c>
      <c r="O60" s="62">
        <f t="shared" si="11"/>
        <v>1</v>
      </c>
      <c r="P60" s="62">
        <f>P61+P62</f>
        <v>0</v>
      </c>
      <c r="Q60" s="62">
        <f>Q61+Q62</f>
        <v>1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21" customHeight="1">
      <c r="A61" s="17"/>
      <c r="B61" s="31" t="s">
        <v>209</v>
      </c>
      <c r="C61" s="56">
        <v>2</v>
      </c>
      <c r="D61" s="44">
        <f t="shared" si="1"/>
        <v>0.72</v>
      </c>
      <c r="E61" s="44">
        <f t="shared" si="2"/>
        <v>1.28</v>
      </c>
      <c r="F61" s="62">
        <f t="shared" si="8"/>
        <v>0</v>
      </c>
      <c r="G61" s="63">
        <v>0</v>
      </c>
      <c r="H61" s="63">
        <v>0</v>
      </c>
      <c r="I61" s="62">
        <f t="shared" si="9"/>
        <v>0</v>
      </c>
      <c r="J61" s="63">
        <v>0</v>
      </c>
      <c r="K61" s="63">
        <v>0</v>
      </c>
      <c r="L61" s="62">
        <f t="shared" si="10"/>
        <v>1</v>
      </c>
      <c r="M61" s="44">
        <v>1</v>
      </c>
      <c r="N61" s="44">
        <v>0</v>
      </c>
      <c r="O61" s="62">
        <f t="shared" si="11"/>
        <v>1</v>
      </c>
      <c r="P61" s="44">
        <v>0</v>
      </c>
      <c r="Q61" s="44">
        <v>1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20.25" customHeight="1">
      <c r="A62" s="17"/>
      <c r="B62" s="31" t="s">
        <v>210</v>
      </c>
      <c r="C62" s="56">
        <v>2</v>
      </c>
      <c r="D62" s="44">
        <f t="shared" si="1"/>
        <v>0.72</v>
      </c>
      <c r="E62" s="44">
        <f t="shared" si="2"/>
        <v>1.28</v>
      </c>
      <c r="F62" s="62">
        <f t="shared" si="8"/>
        <v>0</v>
      </c>
      <c r="G62" s="63">
        <v>0</v>
      </c>
      <c r="H62" s="63">
        <v>0</v>
      </c>
      <c r="I62" s="62">
        <f t="shared" si="9"/>
        <v>1</v>
      </c>
      <c r="J62" s="63">
        <v>0</v>
      </c>
      <c r="K62" s="63">
        <v>1</v>
      </c>
      <c r="L62" s="62">
        <f t="shared" si="10"/>
        <v>1</v>
      </c>
      <c r="M62" s="44">
        <v>1</v>
      </c>
      <c r="N62" s="44">
        <v>0</v>
      </c>
      <c r="O62" s="62">
        <f t="shared" si="11"/>
        <v>0</v>
      </c>
      <c r="P62" s="44">
        <v>0</v>
      </c>
      <c r="Q62" s="44">
        <v>0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02" customHeight="1">
      <c r="A63" s="17">
        <v>4</v>
      </c>
      <c r="B63" s="85" t="s">
        <v>144</v>
      </c>
      <c r="C63" s="55">
        <f>C64</f>
        <v>50</v>
      </c>
      <c r="D63" s="42">
        <f>D64</f>
        <v>18</v>
      </c>
      <c r="E63" s="42">
        <f>E64</f>
        <v>32</v>
      </c>
      <c r="F63" s="42">
        <f>F64</f>
        <v>12</v>
      </c>
      <c r="G63" s="44">
        <f aca="true" t="shared" si="12" ref="G63:Q63">G64</f>
        <v>4</v>
      </c>
      <c r="H63" s="44">
        <f t="shared" si="12"/>
        <v>8</v>
      </c>
      <c r="I63" s="42">
        <f t="shared" si="12"/>
        <v>12</v>
      </c>
      <c r="J63" s="44">
        <f t="shared" si="12"/>
        <v>4</v>
      </c>
      <c r="K63" s="44">
        <f t="shared" si="12"/>
        <v>8</v>
      </c>
      <c r="L63" s="42">
        <f t="shared" si="12"/>
        <v>13</v>
      </c>
      <c r="M63" s="44">
        <f t="shared" si="12"/>
        <v>5</v>
      </c>
      <c r="N63" s="44">
        <f t="shared" si="12"/>
        <v>8</v>
      </c>
      <c r="O63" s="42">
        <f t="shared" si="12"/>
        <v>13</v>
      </c>
      <c r="P63" s="44">
        <f t="shared" si="12"/>
        <v>5</v>
      </c>
      <c r="Q63" s="44">
        <f t="shared" si="12"/>
        <v>8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24" customHeight="1">
      <c r="A64" s="17"/>
      <c r="B64" s="59" t="s">
        <v>199</v>
      </c>
      <c r="C64" s="56">
        <v>50</v>
      </c>
      <c r="D64" s="44">
        <f t="shared" si="1"/>
        <v>18</v>
      </c>
      <c r="E64" s="44">
        <f t="shared" si="2"/>
        <v>32</v>
      </c>
      <c r="F64" s="42">
        <f>G64+H64</f>
        <v>12</v>
      </c>
      <c r="G64" s="44">
        <v>4</v>
      </c>
      <c r="H64" s="44">
        <v>8</v>
      </c>
      <c r="I64" s="42">
        <f>J64+K64</f>
        <v>12</v>
      </c>
      <c r="J64" s="44">
        <v>4</v>
      </c>
      <c r="K64" s="44">
        <v>8</v>
      </c>
      <c r="L64" s="42">
        <f>M64+N64</f>
        <v>13</v>
      </c>
      <c r="M64" s="44">
        <v>5</v>
      </c>
      <c r="N64" s="44">
        <v>8</v>
      </c>
      <c r="O64" s="42">
        <f>P64+Q64</f>
        <v>13</v>
      </c>
      <c r="P64" s="44">
        <v>5</v>
      </c>
      <c r="Q64" s="44">
        <v>8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23.25" customHeight="1">
      <c r="A65" s="17"/>
      <c r="B65" s="31" t="s">
        <v>200</v>
      </c>
      <c r="C65" s="56">
        <v>50</v>
      </c>
      <c r="D65" s="44">
        <f t="shared" si="1"/>
        <v>18</v>
      </c>
      <c r="E65" s="44">
        <f t="shared" si="2"/>
        <v>32</v>
      </c>
      <c r="F65" s="42">
        <f>G65+H65</f>
        <v>12</v>
      </c>
      <c r="G65" s="44">
        <v>4</v>
      </c>
      <c r="H65" s="44">
        <v>8</v>
      </c>
      <c r="I65" s="42">
        <f>J65+K65</f>
        <v>12</v>
      </c>
      <c r="J65" s="44">
        <v>4</v>
      </c>
      <c r="K65" s="44">
        <v>8</v>
      </c>
      <c r="L65" s="42">
        <f>M65+N65</f>
        <v>13</v>
      </c>
      <c r="M65" s="44">
        <v>5</v>
      </c>
      <c r="N65" s="44">
        <v>8</v>
      </c>
      <c r="O65" s="42">
        <f>P65+Q65</f>
        <v>13</v>
      </c>
      <c r="P65" s="44">
        <v>5</v>
      </c>
      <c r="Q65" s="44">
        <v>8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00.5" customHeight="1">
      <c r="A66" s="17">
        <v>5</v>
      </c>
      <c r="B66" s="85" t="s">
        <v>145</v>
      </c>
      <c r="C66" s="55">
        <f aca="true" t="shared" si="13" ref="C66:Q66">C67+C70</f>
        <v>200</v>
      </c>
      <c r="D66" s="55">
        <f t="shared" si="13"/>
        <v>72</v>
      </c>
      <c r="E66" s="55">
        <f t="shared" si="13"/>
        <v>128</v>
      </c>
      <c r="F66" s="55">
        <f t="shared" si="13"/>
        <v>43</v>
      </c>
      <c r="G66" s="56">
        <f t="shared" si="13"/>
        <v>15</v>
      </c>
      <c r="H66" s="56">
        <f t="shared" si="13"/>
        <v>28</v>
      </c>
      <c r="I66" s="55">
        <f t="shared" si="13"/>
        <v>52</v>
      </c>
      <c r="J66" s="56">
        <f t="shared" si="13"/>
        <v>19</v>
      </c>
      <c r="K66" s="56">
        <f t="shared" si="13"/>
        <v>33</v>
      </c>
      <c r="L66" s="55">
        <f t="shared" si="13"/>
        <v>52</v>
      </c>
      <c r="M66" s="56">
        <f t="shared" si="13"/>
        <v>19</v>
      </c>
      <c r="N66" s="56">
        <f t="shared" si="13"/>
        <v>33</v>
      </c>
      <c r="O66" s="55">
        <f t="shared" si="13"/>
        <v>53</v>
      </c>
      <c r="P66" s="56">
        <f t="shared" si="13"/>
        <v>19</v>
      </c>
      <c r="Q66" s="56">
        <f t="shared" si="13"/>
        <v>34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s="60" customFormat="1" ht="23.25" customHeight="1">
      <c r="A67" s="58"/>
      <c r="B67" s="59" t="s">
        <v>199</v>
      </c>
      <c r="C67" s="55">
        <v>80</v>
      </c>
      <c r="D67" s="42">
        <f t="shared" si="1"/>
        <v>28.799999999999997</v>
      </c>
      <c r="E67" s="42">
        <f t="shared" si="2"/>
        <v>51.2</v>
      </c>
      <c r="F67" s="42">
        <f aca="true" t="shared" si="14" ref="F67:F79">G67+H67</f>
        <v>14</v>
      </c>
      <c r="G67" s="44">
        <f>G68+G69</f>
        <v>5</v>
      </c>
      <c r="H67" s="44">
        <f>H68+H69</f>
        <v>9</v>
      </c>
      <c r="I67" s="42">
        <f aca="true" t="shared" si="15" ref="I67:I79">J67+K67</f>
        <v>22</v>
      </c>
      <c r="J67" s="44">
        <f>J68+J69</f>
        <v>8</v>
      </c>
      <c r="K67" s="44">
        <f>K68+K69</f>
        <v>14</v>
      </c>
      <c r="L67" s="42">
        <f aca="true" t="shared" si="16" ref="L67:L79">M67+N67</f>
        <v>22</v>
      </c>
      <c r="M67" s="44">
        <f>M68+M69</f>
        <v>8</v>
      </c>
      <c r="N67" s="44">
        <f>N68+N69</f>
        <v>14</v>
      </c>
      <c r="O67" s="42">
        <f aca="true" t="shared" si="17" ref="O67:O79">P67+Q67</f>
        <v>22</v>
      </c>
      <c r="P67" s="44">
        <f>P68+P69</f>
        <v>8</v>
      </c>
      <c r="Q67" s="44">
        <f>Q68+Q69</f>
        <v>14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21" customHeight="1">
      <c r="A68" s="17"/>
      <c r="B68" s="31" t="s">
        <v>200</v>
      </c>
      <c r="C68" s="56">
        <v>56</v>
      </c>
      <c r="D68" s="44">
        <f t="shared" si="1"/>
        <v>20.16</v>
      </c>
      <c r="E68" s="44">
        <f t="shared" si="2"/>
        <v>35.84</v>
      </c>
      <c r="F68" s="42">
        <f t="shared" si="14"/>
        <v>14</v>
      </c>
      <c r="G68" s="44">
        <v>5</v>
      </c>
      <c r="H68" s="44">
        <v>9</v>
      </c>
      <c r="I68" s="42">
        <f t="shared" si="15"/>
        <v>14</v>
      </c>
      <c r="J68" s="44">
        <v>5</v>
      </c>
      <c r="K68" s="44">
        <v>9</v>
      </c>
      <c r="L68" s="42">
        <f t="shared" si="16"/>
        <v>14</v>
      </c>
      <c r="M68" s="44">
        <v>5</v>
      </c>
      <c r="N68" s="44">
        <v>9</v>
      </c>
      <c r="O68" s="42">
        <f t="shared" si="17"/>
        <v>14</v>
      </c>
      <c r="P68" s="44">
        <v>5</v>
      </c>
      <c r="Q68" s="44">
        <v>9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21" customHeight="1">
      <c r="A69" s="17"/>
      <c r="B69" s="31" t="s">
        <v>201</v>
      </c>
      <c r="C69" s="56">
        <v>24</v>
      </c>
      <c r="D69" s="44">
        <f t="shared" si="1"/>
        <v>8.64</v>
      </c>
      <c r="E69" s="44">
        <f t="shared" si="2"/>
        <v>15.36</v>
      </c>
      <c r="F69" s="42">
        <f t="shared" si="14"/>
        <v>0</v>
      </c>
      <c r="G69" s="44">
        <v>0</v>
      </c>
      <c r="H69" s="44">
        <v>0</v>
      </c>
      <c r="I69" s="42">
        <f t="shared" si="15"/>
        <v>8</v>
      </c>
      <c r="J69" s="44">
        <v>3</v>
      </c>
      <c r="K69" s="44">
        <v>5</v>
      </c>
      <c r="L69" s="42">
        <f t="shared" si="16"/>
        <v>8</v>
      </c>
      <c r="M69" s="44">
        <v>3</v>
      </c>
      <c r="N69" s="44">
        <v>5</v>
      </c>
      <c r="O69" s="42">
        <f t="shared" si="17"/>
        <v>8</v>
      </c>
      <c r="P69" s="44">
        <v>3</v>
      </c>
      <c r="Q69" s="44">
        <v>5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21.75" customHeight="1">
      <c r="A70" s="17"/>
      <c r="B70" s="64" t="s">
        <v>204</v>
      </c>
      <c r="C70" s="55">
        <v>120</v>
      </c>
      <c r="D70" s="42">
        <f t="shared" si="1"/>
        <v>43.199999999999996</v>
      </c>
      <c r="E70" s="42">
        <f t="shared" si="2"/>
        <v>76.80000000000001</v>
      </c>
      <c r="F70" s="42">
        <f t="shared" si="14"/>
        <v>29</v>
      </c>
      <c r="G70" s="44">
        <v>10</v>
      </c>
      <c r="H70" s="44">
        <v>19</v>
      </c>
      <c r="I70" s="42">
        <f t="shared" si="15"/>
        <v>30</v>
      </c>
      <c r="J70" s="44">
        <v>11</v>
      </c>
      <c r="K70" s="44">
        <v>19</v>
      </c>
      <c r="L70" s="42">
        <f t="shared" si="16"/>
        <v>30</v>
      </c>
      <c r="M70" s="44">
        <v>11</v>
      </c>
      <c r="N70" s="44">
        <v>19</v>
      </c>
      <c r="O70" s="42">
        <f t="shared" si="17"/>
        <v>31</v>
      </c>
      <c r="P70" s="44">
        <v>11</v>
      </c>
      <c r="Q70" s="44">
        <v>20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8.75">
      <c r="A71" s="17"/>
      <c r="B71" s="36" t="s">
        <v>222</v>
      </c>
      <c r="C71" s="56">
        <v>60</v>
      </c>
      <c r="D71" s="44">
        <f t="shared" si="1"/>
        <v>21.599999999999998</v>
      </c>
      <c r="E71" s="44">
        <f t="shared" si="2"/>
        <v>38.400000000000006</v>
      </c>
      <c r="F71" s="42">
        <f t="shared" si="14"/>
        <v>14</v>
      </c>
      <c r="G71" s="44">
        <v>5</v>
      </c>
      <c r="H71" s="44">
        <v>9</v>
      </c>
      <c r="I71" s="42">
        <f t="shared" si="15"/>
        <v>14</v>
      </c>
      <c r="J71" s="44">
        <v>5</v>
      </c>
      <c r="K71" s="44">
        <v>9</v>
      </c>
      <c r="L71" s="42">
        <f t="shared" si="16"/>
        <v>16</v>
      </c>
      <c r="M71" s="44">
        <v>6</v>
      </c>
      <c r="N71" s="44">
        <v>10</v>
      </c>
      <c r="O71" s="42">
        <f t="shared" si="17"/>
        <v>16</v>
      </c>
      <c r="P71" s="44">
        <v>6</v>
      </c>
      <c r="Q71" s="44">
        <v>10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22.5" customHeight="1">
      <c r="A72" s="17"/>
      <c r="B72" s="36" t="s">
        <v>223</v>
      </c>
      <c r="C72" s="56">
        <v>30</v>
      </c>
      <c r="D72" s="44">
        <f t="shared" si="1"/>
        <v>10.799999999999999</v>
      </c>
      <c r="E72" s="44">
        <f t="shared" si="2"/>
        <v>19.200000000000003</v>
      </c>
      <c r="F72" s="42">
        <f t="shared" si="14"/>
        <v>6</v>
      </c>
      <c r="G72" s="44">
        <v>2</v>
      </c>
      <c r="H72" s="44">
        <v>4</v>
      </c>
      <c r="I72" s="42">
        <f t="shared" si="15"/>
        <v>8</v>
      </c>
      <c r="J72" s="44">
        <v>3</v>
      </c>
      <c r="K72" s="44">
        <v>5</v>
      </c>
      <c r="L72" s="42">
        <f t="shared" si="16"/>
        <v>8</v>
      </c>
      <c r="M72" s="44">
        <v>3</v>
      </c>
      <c r="N72" s="44">
        <v>5</v>
      </c>
      <c r="O72" s="42">
        <f t="shared" si="17"/>
        <v>8</v>
      </c>
      <c r="P72" s="44">
        <v>3</v>
      </c>
      <c r="Q72" s="44">
        <v>5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26.25" customHeight="1">
      <c r="A73" s="17"/>
      <c r="B73" s="36" t="s">
        <v>205</v>
      </c>
      <c r="C73" s="56">
        <v>30</v>
      </c>
      <c r="D73" s="44">
        <f t="shared" si="1"/>
        <v>10.799999999999999</v>
      </c>
      <c r="E73" s="44">
        <f t="shared" si="2"/>
        <v>19.200000000000003</v>
      </c>
      <c r="F73" s="42">
        <f t="shared" si="14"/>
        <v>6</v>
      </c>
      <c r="G73" s="44">
        <v>2</v>
      </c>
      <c r="H73" s="44">
        <v>4</v>
      </c>
      <c r="I73" s="42">
        <f t="shared" si="15"/>
        <v>8</v>
      </c>
      <c r="J73" s="44">
        <v>3</v>
      </c>
      <c r="K73" s="44">
        <v>5</v>
      </c>
      <c r="L73" s="42">
        <f t="shared" si="16"/>
        <v>8</v>
      </c>
      <c r="M73" s="44">
        <v>3</v>
      </c>
      <c r="N73" s="44">
        <v>5</v>
      </c>
      <c r="O73" s="42">
        <f t="shared" si="17"/>
        <v>8</v>
      </c>
      <c r="P73" s="44">
        <v>3</v>
      </c>
      <c r="Q73" s="44">
        <v>5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s="84" customFormat="1" ht="24.75" customHeight="1">
      <c r="A74" s="76"/>
      <c r="B74" s="76">
        <v>1</v>
      </c>
      <c r="C74" s="80">
        <v>2</v>
      </c>
      <c r="D74" s="81">
        <v>3</v>
      </c>
      <c r="E74" s="82">
        <v>4</v>
      </c>
      <c r="F74" s="82">
        <v>5</v>
      </c>
      <c r="G74" s="82">
        <v>6</v>
      </c>
      <c r="H74" s="82">
        <v>7</v>
      </c>
      <c r="I74" s="82">
        <v>8</v>
      </c>
      <c r="J74" s="82">
        <v>9</v>
      </c>
      <c r="K74" s="82">
        <v>10</v>
      </c>
      <c r="L74" s="82">
        <v>11</v>
      </c>
      <c r="M74" s="82">
        <v>12</v>
      </c>
      <c r="N74" s="82">
        <v>13</v>
      </c>
      <c r="O74" s="82">
        <v>14</v>
      </c>
      <c r="P74" s="82">
        <v>15</v>
      </c>
      <c r="Q74" s="82">
        <v>16</v>
      </c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ht="65.25" customHeight="1">
      <c r="A75" s="17">
        <v>6</v>
      </c>
      <c r="B75" s="85" t="s">
        <v>146</v>
      </c>
      <c r="C75" s="55">
        <f>C76+C78</f>
        <v>2</v>
      </c>
      <c r="D75" s="41">
        <f>D76+D78</f>
        <v>1.3599999999999999</v>
      </c>
      <c r="E75" s="41">
        <f>E76+E78</f>
        <v>0.64</v>
      </c>
      <c r="F75" s="42">
        <f t="shared" si="14"/>
        <v>0</v>
      </c>
      <c r="G75" s="44">
        <f>G76+G78</f>
        <v>0</v>
      </c>
      <c r="H75" s="44">
        <f>H76+H78</f>
        <v>0</v>
      </c>
      <c r="I75" s="42">
        <f t="shared" si="15"/>
        <v>0</v>
      </c>
      <c r="J75" s="44">
        <f>J76+J78</f>
        <v>0</v>
      </c>
      <c r="K75" s="44">
        <f>K76+K78</f>
        <v>0</v>
      </c>
      <c r="L75" s="42">
        <f t="shared" si="16"/>
        <v>0</v>
      </c>
      <c r="M75" s="44">
        <f>M76+M78</f>
        <v>0</v>
      </c>
      <c r="N75" s="44">
        <f>N76+N78</f>
        <v>0</v>
      </c>
      <c r="O75" s="42">
        <f t="shared" si="17"/>
        <v>2</v>
      </c>
      <c r="P75" s="44">
        <f>P76+P78</f>
        <v>1</v>
      </c>
      <c r="Q75" s="44">
        <f>Q76+Q78</f>
        <v>1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8.75">
      <c r="A76" s="17"/>
      <c r="B76" s="59" t="s">
        <v>199</v>
      </c>
      <c r="C76" s="55">
        <v>1</v>
      </c>
      <c r="D76" s="42">
        <f>D77</f>
        <v>1</v>
      </c>
      <c r="E76" s="42">
        <f>E77</f>
        <v>0</v>
      </c>
      <c r="F76" s="42">
        <f t="shared" si="14"/>
        <v>0</v>
      </c>
      <c r="G76" s="44">
        <v>0</v>
      </c>
      <c r="H76" s="44">
        <v>0</v>
      </c>
      <c r="I76" s="42">
        <f t="shared" si="15"/>
        <v>0</v>
      </c>
      <c r="J76" s="44"/>
      <c r="K76" s="44"/>
      <c r="L76" s="42">
        <f t="shared" si="16"/>
        <v>0</v>
      </c>
      <c r="M76" s="44"/>
      <c r="N76" s="44"/>
      <c r="O76" s="42">
        <f t="shared" si="17"/>
        <v>1</v>
      </c>
      <c r="P76" s="44">
        <v>1</v>
      </c>
      <c r="Q76" s="44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8.75">
      <c r="A77" s="17"/>
      <c r="B77" s="31" t="s">
        <v>200</v>
      </c>
      <c r="C77" s="56">
        <v>1</v>
      </c>
      <c r="D77" s="44">
        <v>1</v>
      </c>
      <c r="E77" s="44">
        <v>0</v>
      </c>
      <c r="F77" s="42">
        <f t="shared" si="14"/>
        <v>0</v>
      </c>
      <c r="G77" s="44">
        <v>0</v>
      </c>
      <c r="H77" s="44">
        <v>0</v>
      </c>
      <c r="I77" s="42">
        <f t="shared" si="15"/>
        <v>0</v>
      </c>
      <c r="J77" s="44"/>
      <c r="K77" s="44"/>
      <c r="L77" s="42">
        <f t="shared" si="16"/>
        <v>0</v>
      </c>
      <c r="M77" s="44"/>
      <c r="N77" s="44"/>
      <c r="O77" s="42">
        <f t="shared" si="17"/>
        <v>1</v>
      </c>
      <c r="P77" s="44">
        <v>1</v>
      </c>
      <c r="Q77" s="44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8.75">
      <c r="A78" s="17"/>
      <c r="B78" s="64" t="s">
        <v>204</v>
      </c>
      <c r="C78" s="55">
        <v>1</v>
      </c>
      <c r="D78" s="42">
        <f t="shared" si="1"/>
        <v>0.36</v>
      </c>
      <c r="E78" s="42">
        <f t="shared" si="2"/>
        <v>0.64</v>
      </c>
      <c r="F78" s="42">
        <f t="shared" si="14"/>
        <v>0</v>
      </c>
      <c r="G78" s="44">
        <f>G79</f>
        <v>0</v>
      </c>
      <c r="H78" s="44">
        <f>H79</f>
        <v>0</v>
      </c>
      <c r="I78" s="42">
        <f t="shared" si="15"/>
        <v>0</v>
      </c>
      <c r="J78" s="44">
        <f>J79</f>
        <v>0</v>
      </c>
      <c r="K78" s="44">
        <f>K79</f>
        <v>0</v>
      </c>
      <c r="L78" s="42">
        <f t="shared" si="16"/>
        <v>0</v>
      </c>
      <c r="M78" s="44">
        <f>M79</f>
        <v>0</v>
      </c>
      <c r="N78" s="44">
        <f>N79</f>
        <v>0</v>
      </c>
      <c r="O78" s="42">
        <f t="shared" si="17"/>
        <v>1</v>
      </c>
      <c r="P78" s="44">
        <f>P79</f>
        <v>0</v>
      </c>
      <c r="Q78" s="44">
        <f>Q79</f>
        <v>1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8.75">
      <c r="A79" s="17"/>
      <c r="B79" s="36" t="s">
        <v>205</v>
      </c>
      <c r="C79" s="56">
        <v>1</v>
      </c>
      <c r="D79" s="44">
        <v>0</v>
      </c>
      <c r="E79" s="44">
        <v>1</v>
      </c>
      <c r="F79" s="42">
        <f t="shared" si="14"/>
        <v>0</v>
      </c>
      <c r="G79" s="44">
        <v>0</v>
      </c>
      <c r="H79" s="44">
        <v>0</v>
      </c>
      <c r="I79" s="42">
        <f t="shared" si="15"/>
        <v>0</v>
      </c>
      <c r="J79" s="44">
        <v>0</v>
      </c>
      <c r="K79" s="44">
        <v>0</v>
      </c>
      <c r="L79" s="42">
        <f t="shared" si="16"/>
        <v>0</v>
      </c>
      <c r="M79" s="44">
        <v>0</v>
      </c>
      <c r="N79" s="44">
        <v>0</v>
      </c>
      <c r="O79" s="42">
        <f t="shared" si="17"/>
        <v>1</v>
      </c>
      <c r="P79" s="44">
        <v>0</v>
      </c>
      <c r="Q79" s="44">
        <v>1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47.25" customHeight="1">
      <c r="A80" s="17">
        <v>7</v>
      </c>
      <c r="B80" s="85" t="s">
        <v>62</v>
      </c>
      <c r="C80" s="55">
        <f>+C81+C83+C94+C97+C99+C105</f>
        <v>900</v>
      </c>
      <c r="D80" s="55">
        <f aca="true" t="shared" si="18" ref="D80:Q80">+D81+D83+D94+D97+D99+D105</f>
        <v>325.00000000000006</v>
      </c>
      <c r="E80" s="55">
        <f t="shared" si="18"/>
        <v>575</v>
      </c>
      <c r="F80" s="55">
        <f t="shared" si="18"/>
        <v>209</v>
      </c>
      <c r="G80" s="56">
        <f t="shared" si="18"/>
        <v>73</v>
      </c>
      <c r="H80" s="56">
        <f t="shared" si="18"/>
        <v>136</v>
      </c>
      <c r="I80" s="55">
        <f t="shared" si="18"/>
        <v>229</v>
      </c>
      <c r="J80" s="56">
        <f t="shared" si="18"/>
        <v>83</v>
      </c>
      <c r="K80" s="56">
        <f t="shared" si="18"/>
        <v>146</v>
      </c>
      <c r="L80" s="55">
        <f t="shared" si="18"/>
        <v>227</v>
      </c>
      <c r="M80" s="56">
        <f t="shared" si="18"/>
        <v>84</v>
      </c>
      <c r="N80" s="56">
        <f t="shared" si="18"/>
        <v>143</v>
      </c>
      <c r="O80" s="55">
        <f t="shared" si="18"/>
        <v>235</v>
      </c>
      <c r="P80" s="56">
        <f t="shared" si="18"/>
        <v>88</v>
      </c>
      <c r="Q80" s="56">
        <f t="shared" si="18"/>
        <v>147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8.75">
      <c r="A81" s="17"/>
      <c r="B81" s="59" t="s">
        <v>199</v>
      </c>
      <c r="C81" s="55">
        <v>400</v>
      </c>
      <c r="D81" s="42">
        <f t="shared" si="1"/>
        <v>144</v>
      </c>
      <c r="E81" s="42">
        <f aca="true" t="shared" si="19" ref="E81:E107">C81-D81</f>
        <v>256</v>
      </c>
      <c r="F81" s="42">
        <f aca="true" t="shared" si="20" ref="F81:F107">G81+H81</f>
        <v>100</v>
      </c>
      <c r="G81" s="44">
        <v>36</v>
      </c>
      <c r="H81" s="44">
        <v>64</v>
      </c>
      <c r="I81" s="42">
        <f aca="true" t="shared" si="21" ref="I81:I107">J81+K81</f>
        <v>100</v>
      </c>
      <c r="J81" s="44">
        <v>36</v>
      </c>
      <c r="K81" s="44">
        <v>64</v>
      </c>
      <c r="L81" s="42">
        <f aca="true" t="shared" si="22" ref="L81:L107">M81+N81</f>
        <v>100</v>
      </c>
      <c r="M81" s="44">
        <v>36</v>
      </c>
      <c r="N81" s="44">
        <v>64</v>
      </c>
      <c r="O81" s="42">
        <f aca="true" t="shared" si="23" ref="O81:O107">P81+Q81</f>
        <v>100</v>
      </c>
      <c r="P81" s="44">
        <v>36</v>
      </c>
      <c r="Q81" s="44">
        <v>64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8.75">
      <c r="A82" s="17"/>
      <c r="B82" s="31" t="s">
        <v>200</v>
      </c>
      <c r="C82" s="56">
        <v>400</v>
      </c>
      <c r="D82" s="44">
        <f t="shared" si="1"/>
        <v>144</v>
      </c>
      <c r="E82" s="44">
        <f t="shared" si="19"/>
        <v>256</v>
      </c>
      <c r="F82" s="42">
        <f t="shared" si="20"/>
        <v>100</v>
      </c>
      <c r="G82" s="44">
        <v>36</v>
      </c>
      <c r="H82" s="44">
        <v>64</v>
      </c>
      <c r="I82" s="42">
        <f t="shared" si="21"/>
        <v>100</v>
      </c>
      <c r="J82" s="44">
        <v>36</v>
      </c>
      <c r="K82" s="44">
        <v>64</v>
      </c>
      <c r="L82" s="42">
        <f t="shared" si="22"/>
        <v>100</v>
      </c>
      <c r="M82" s="44">
        <v>36</v>
      </c>
      <c r="N82" s="44">
        <v>64</v>
      </c>
      <c r="O82" s="42">
        <f t="shared" si="23"/>
        <v>100</v>
      </c>
      <c r="P82" s="44">
        <v>36</v>
      </c>
      <c r="Q82" s="44">
        <v>64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8.75">
      <c r="A83" s="17"/>
      <c r="B83" s="64" t="s">
        <v>204</v>
      </c>
      <c r="C83" s="55">
        <v>200</v>
      </c>
      <c r="D83" s="42">
        <v>73</v>
      </c>
      <c r="E83" s="42">
        <f t="shared" si="19"/>
        <v>127</v>
      </c>
      <c r="F83" s="42">
        <f t="shared" si="20"/>
        <v>44</v>
      </c>
      <c r="G83" s="44">
        <f>G84+G85+G86+G87+G88+G89+G90+G91+G92+G93</f>
        <v>15</v>
      </c>
      <c r="H83" s="44">
        <f>H84+H85+H86+H87+H88+H89+H90+H91+H92+H93</f>
        <v>29</v>
      </c>
      <c r="I83" s="42">
        <f t="shared" si="21"/>
        <v>52</v>
      </c>
      <c r="J83" s="44">
        <f>J84+J85+J86+J87+J88+J89+J90+J91+J92+J93</f>
        <v>19</v>
      </c>
      <c r="K83" s="44">
        <f>K84+K85+K86+K87+K88+K89+K90+K91+K92+K93</f>
        <v>33</v>
      </c>
      <c r="L83" s="42">
        <f t="shared" si="22"/>
        <v>50</v>
      </c>
      <c r="M83" s="44">
        <f>M84+M85+M86+M87+M88+M89+M90+M91+M92+M93</f>
        <v>19</v>
      </c>
      <c r="N83" s="44">
        <f>N84+N85+N86+N87+N88+N89+N90+N91+N92+N93</f>
        <v>31</v>
      </c>
      <c r="O83" s="42">
        <f t="shared" si="23"/>
        <v>54</v>
      </c>
      <c r="P83" s="44">
        <f>P84+P85+P86+P87+P88+P89+P90+P91+P92+P93</f>
        <v>22</v>
      </c>
      <c r="Q83" s="44">
        <f>Q84+Q85+Q86+Q87+Q88+Q89+Q90+Q91+Q92+Q93</f>
        <v>32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8.75">
      <c r="A84" s="17"/>
      <c r="B84" s="36" t="s">
        <v>224</v>
      </c>
      <c r="C84" s="56">
        <v>5</v>
      </c>
      <c r="D84" s="44">
        <f t="shared" si="1"/>
        <v>1.7999999999999998</v>
      </c>
      <c r="E84" s="44">
        <f t="shared" si="19"/>
        <v>3.2</v>
      </c>
      <c r="F84" s="42">
        <f t="shared" si="20"/>
        <v>0</v>
      </c>
      <c r="G84" s="44">
        <v>0</v>
      </c>
      <c r="H84" s="44">
        <v>0</v>
      </c>
      <c r="I84" s="42">
        <f t="shared" si="21"/>
        <v>2</v>
      </c>
      <c r="J84" s="44">
        <v>1</v>
      </c>
      <c r="K84" s="44">
        <v>1</v>
      </c>
      <c r="L84" s="42">
        <f t="shared" si="22"/>
        <v>2</v>
      </c>
      <c r="M84" s="44">
        <v>1</v>
      </c>
      <c r="N84" s="44">
        <v>1</v>
      </c>
      <c r="O84" s="42">
        <f t="shared" si="23"/>
        <v>1</v>
      </c>
      <c r="P84" s="44">
        <v>0</v>
      </c>
      <c r="Q84" s="44">
        <v>1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8.75">
      <c r="A85" s="17"/>
      <c r="B85" s="36" t="s">
        <v>225</v>
      </c>
      <c r="C85" s="56">
        <v>75</v>
      </c>
      <c r="D85" s="44">
        <f t="shared" si="1"/>
        <v>27</v>
      </c>
      <c r="E85" s="44">
        <f t="shared" si="19"/>
        <v>48</v>
      </c>
      <c r="F85" s="42">
        <f t="shared" si="20"/>
        <v>18</v>
      </c>
      <c r="G85" s="44">
        <v>6</v>
      </c>
      <c r="H85" s="44">
        <v>12</v>
      </c>
      <c r="I85" s="42">
        <f t="shared" si="21"/>
        <v>19</v>
      </c>
      <c r="J85" s="44">
        <v>7</v>
      </c>
      <c r="K85" s="44">
        <v>12</v>
      </c>
      <c r="L85" s="42">
        <f t="shared" si="22"/>
        <v>19</v>
      </c>
      <c r="M85" s="44">
        <v>7</v>
      </c>
      <c r="N85" s="44">
        <v>12</v>
      </c>
      <c r="O85" s="42">
        <f t="shared" si="23"/>
        <v>19</v>
      </c>
      <c r="P85" s="44">
        <v>7</v>
      </c>
      <c r="Q85" s="44">
        <v>12</v>
      </c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8.75">
      <c r="A86" s="17"/>
      <c r="B86" s="36" t="s">
        <v>226</v>
      </c>
      <c r="C86" s="56">
        <v>20</v>
      </c>
      <c r="D86" s="44">
        <f t="shared" si="1"/>
        <v>7.199999999999999</v>
      </c>
      <c r="E86" s="44">
        <f t="shared" si="19"/>
        <v>12.8</v>
      </c>
      <c r="F86" s="42">
        <f t="shared" si="20"/>
        <v>4</v>
      </c>
      <c r="G86" s="44">
        <v>1</v>
      </c>
      <c r="H86" s="44">
        <v>3</v>
      </c>
      <c r="I86" s="42">
        <f t="shared" si="21"/>
        <v>5</v>
      </c>
      <c r="J86" s="44">
        <v>2</v>
      </c>
      <c r="K86" s="44">
        <v>3</v>
      </c>
      <c r="L86" s="42">
        <f t="shared" si="22"/>
        <v>5</v>
      </c>
      <c r="M86" s="44">
        <v>2</v>
      </c>
      <c r="N86" s="44">
        <v>3</v>
      </c>
      <c r="O86" s="42">
        <f t="shared" si="23"/>
        <v>6</v>
      </c>
      <c r="P86" s="44">
        <v>2</v>
      </c>
      <c r="Q86" s="44">
        <v>4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8.75">
      <c r="A87" s="17"/>
      <c r="B87" s="36" t="s">
        <v>222</v>
      </c>
      <c r="C87" s="56">
        <v>10</v>
      </c>
      <c r="D87" s="44">
        <f t="shared" si="1"/>
        <v>3.5999999999999996</v>
      </c>
      <c r="E87" s="44">
        <f t="shared" si="19"/>
        <v>6.4</v>
      </c>
      <c r="F87" s="42">
        <f t="shared" si="20"/>
        <v>2</v>
      </c>
      <c r="G87" s="44">
        <v>1</v>
      </c>
      <c r="H87" s="44">
        <v>1</v>
      </c>
      <c r="I87" s="42">
        <f t="shared" si="21"/>
        <v>3</v>
      </c>
      <c r="J87" s="44">
        <v>1</v>
      </c>
      <c r="K87" s="44">
        <v>2</v>
      </c>
      <c r="L87" s="42">
        <f t="shared" si="22"/>
        <v>2</v>
      </c>
      <c r="M87" s="44">
        <v>1</v>
      </c>
      <c r="N87" s="44">
        <v>1</v>
      </c>
      <c r="O87" s="42">
        <f t="shared" si="23"/>
        <v>3</v>
      </c>
      <c r="P87" s="44">
        <v>2</v>
      </c>
      <c r="Q87" s="44">
        <v>1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8.75">
      <c r="A88" s="17"/>
      <c r="B88" s="36" t="s">
        <v>223</v>
      </c>
      <c r="C88" s="56">
        <v>10</v>
      </c>
      <c r="D88" s="44">
        <f t="shared" si="1"/>
        <v>3.5999999999999996</v>
      </c>
      <c r="E88" s="44">
        <f t="shared" si="19"/>
        <v>6.4</v>
      </c>
      <c r="F88" s="42">
        <f t="shared" si="20"/>
        <v>2</v>
      </c>
      <c r="G88" s="44">
        <v>1</v>
      </c>
      <c r="H88" s="44">
        <v>1</v>
      </c>
      <c r="I88" s="42">
        <f t="shared" si="21"/>
        <v>3</v>
      </c>
      <c r="J88" s="44">
        <v>1</v>
      </c>
      <c r="K88" s="44">
        <v>2</v>
      </c>
      <c r="L88" s="42">
        <f t="shared" si="22"/>
        <v>2</v>
      </c>
      <c r="M88" s="44">
        <v>1</v>
      </c>
      <c r="N88" s="44">
        <v>1</v>
      </c>
      <c r="O88" s="42">
        <f t="shared" si="23"/>
        <v>3</v>
      </c>
      <c r="P88" s="44">
        <v>2</v>
      </c>
      <c r="Q88" s="44">
        <v>1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8.75">
      <c r="A89" s="17"/>
      <c r="B89" s="36" t="s">
        <v>205</v>
      </c>
      <c r="C89" s="56">
        <v>15</v>
      </c>
      <c r="D89" s="44">
        <f t="shared" si="1"/>
        <v>5.3999999999999995</v>
      </c>
      <c r="E89" s="44">
        <f t="shared" si="19"/>
        <v>9.600000000000001</v>
      </c>
      <c r="F89" s="42">
        <f t="shared" si="20"/>
        <v>3</v>
      </c>
      <c r="G89" s="44">
        <v>1</v>
      </c>
      <c r="H89" s="44">
        <v>2</v>
      </c>
      <c r="I89" s="42">
        <f t="shared" si="21"/>
        <v>3</v>
      </c>
      <c r="J89" s="44">
        <v>1</v>
      </c>
      <c r="K89" s="44">
        <v>2</v>
      </c>
      <c r="L89" s="42">
        <f t="shared" si="22"/>
        <v>5</v>
      </c>
      <c r="M89" s="44">
        <v>2</v>
      </c>
      <c r="N89" s="44">
        <v>3</v>
      </c>
      <c r="O89" s="42">
        <f t="shared" si="23"/>
        <v>4</v>
      </c>
      <c r="P89" s="44">
        <v>1</v>
      </c>
      <c r="Q89" s="44">
        <v>3</v>
      </c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8.75">
      <c r="A90" s="17"/>
      <c r="B90" s="36" t="s">
        <v>218</v>
      </c>
      <c r="C90" s="56">
        <v>25</v>
      </c>
      <c r="D90" s="44">
        <f t="shared" si="1"/>
        <v>9</v>
      </c>
      <c r="E90" s="44">
        <f t="shared" si="19"/>
        <v>16</v>
      </c>
      <c r="F90" s="42">
        <f t="shared" si="20"/>
        <v>6</v>
      </c>
      <c r="G90" s="44">
        <v>2</v>
      </c>
      <c r="H90" s="44">
        <v>4</v>
      </c>
      <c r="I90" s="42">
        <f t="shared" si="21"/>
        <v>6</v>
      </c>
      <c r="J90" s="44">
        <v>2</v>
      </c>
      <c r="K90" s="44">
        <v>4</v>
      </c>
      <c r="L90" s="42">
        <f t="shared" si="22"/>
        <v>6</v>
      </c>
      <c r="M90" s="44">
        <v>2</v>
      </c>
      <c r="N90" s="44">
        <v>4</v>
      </c>
      <c r="O90" s="42">
        <f t="shared" si="23"/>
        <v>7</v>
      </c>
      <c r="P90" s="44">
        <v>3</v>
      </c>
      <c r="Q90" s="44">
        <v>4</v>
      </c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8.75">
      <c r="A91" s="17"/>
      <c r="B91" s="36" t="s">
        <v>219</v>
      </c>
      <c r="C91" s="56">
        <v>25</v>
      </c>
      <c r="D91" s="44">
        <f t="shared" si="1"/>
        <v>9</v>
      </c>
      <c r="E91" s="44">
        <f t="shared" si="19"/>
        <v>16</v>
      </c>
      <c r="F91" s="42">
        <f t="shared" si="20"/>
        <v>6</v>
      </c>
      <c r="G91" s="44">
        <v>2</v>
      </c>
      <c r="H91" s="44">
        <v>4</v>
      </c>
      <c r="I91" s="42">
        <f t="shared" si="21"/>
        <v>6</v>
      </c>
      <c r="J91" s="44">
        <v>2</v>
      </c>
      <c r="K91" s="44">
        <v>4</v>
      </c>
      <c r="L91" s="42">
        <f t="shared" si="22"/>
        <v>6</v>
      </c>
      <c r="M91" s="44">
        <v>2</v>
      </c>
      <c r="N91" s="44">
        <v>4</v>
      </c>
      <c r="O91" s="42">
        <f t="shared" si="23"/>
        <v>7</v>
      </c>
      <c r="P91" s="44">
        <v>3</v>
      </c>
      <c r="Q91" s="44">
        <v>4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8.75">
      <c r="A92" s="17"/>
      <c r="B92" s="36" t="s">
        <v>220</v>
      </c>
      <c r="C92" s="56">
        <v>10</v>
      </c>
      <c r="D92" s="44">
        <f t="shared" si="1"/>
        <v>3.5999999999999996</v>
      </c>
      <c r="E92" s="44">
        <f t="shared" si="19"/>
        <v>6.4</v>
      </c>
      <c r="F92" s="42">
        <f t="shared" si="20"/>
        <v>3</v>
      </c>
      <c r="G92" s="44">
        <v>1</v>
      </c>
      <c r="H92" s="44">
        <v>2</v>
      </c>
      <c r="I92" s="42">
        <f t="shared" si="21"/>
        <v>3</v>
      </c>
      <c r="J92" s="44">
        <v>1</v>
      </c>
      <c r="K92" s="44">
        <v>2</v>
      </c>
      <c r="L92" s="42">
        <f t="shared" si="22"/>
        <v>2</v>
      </c>
      <c r="M92" s="44">
        <v>1</v>
      </c>
      <c r="N92" s="44">
        <v>1</v>
      </c>
      <c r="O92" s="42">
        <f t="shared" si="23"/>
        <v>2</v>
      </c>
      <c r="P92" s="44">
        <v>1</v>
      </c>
      <c r="Q92" s="44">
        <v>1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8.75">
      <c r="A93" s="17"/>
      <c r="B93" s="36" t="s">
        <v>207</v>
      </c>
      <c r="C93" s="56">
        <v>5</v>
      </c>
      <c r="D93" s="44">
        <f t="shared" si="1"/>
        <v>1.7999999999999998</v>
      </c>
      <c r="E93" s="44">
        <f t="shared" si="19"/>
        <v>3.2</v>
      </c>
      <c r="F93" s="42">
        <f t="shared" si="20"/>
        <v>0</v>
      </c>
      <c r="G93" s="44">
        <v>0</v>
      </c>
      <c r="H93" s="44">
        <v>0</v>
      </c>
      <c r="I93" s="42">
        <f t="shared" si="21"/>
        <v>2</v>
      </c>
      <c r="J93" s="44">
        <v>1</v>
      </c>
      <c r="K93" s="44">
        <v>1</v>
      </c>
      <c r="L93" s="42">
        <f t="shared" si="22"/>
        <v>1</v>
      </c>
      <c r="M93" s="44">
        <v>0</v>
      </c>
      <c r="N93" s="44">
        <v>1</v>
      </c>
      <c r="O93" s="42">
        <f t="shared" si="23"/>
        <v>2</v>
      </c>
      <c r="P93" s="44">
        <v>1</v>
      </c>
      <c r="Q93" s="44">
        <v>1</v>
      </c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8.75">
      <c r="A94" s="17"/>
      <c r="B94" s="64" t="s">
        <v>208</v>
      </c>
      <c r="C94" s="55">
        <v>200</v>
      </c>
      <c r="D94" s="42">
        <f t="shared" si="1"/>
        <v>72</v>
      </c>
      <c r="E94" s="42">
        <f t="shared" si="19"/>
        <v>128</v>
      </c>
      <c r="F94" s="42">
        <f t="shared" si="20"/>
        <v>48</v>
      </c>
      <c r="G94" s="44">
        <f>G95+G96</f>
        <v>17</v>
      </c>
      <c r="H94" s="44">
        <f>H95+H96</f>
        <v>31</v>
      </c>
      <c r="I94" s="42">
        <f t="shared" si="21"/>
        <v>50</v>
      </c>
      <c r="J94" s="44">
        <f>J95+J96</f>
        <v>18</v>
      </c>
      <c r="K94" s="44">
        <f>K95+K96</f>
        <v>32</v>
      </c>
      <c r="L94" s="42">
        <f t="shared" si="22"/>
        <v>50</v>
      </c>
      <c r="M94" s="44">
        <f>M95+M96</f>
        <v>18</v>
      </c>
      <c r="N94" s="44">
        <f>N95+N96</f>
        <v>32</v>
      </c>
      <c r="O94" s="42">
        <f t="shared" si="23"/>
        <v>52</v>
      </c>
      <c r="P94" s="44">
        <f>P95+P96</f>
        <v>19</v>
      </c>
      <c r="Q94" s="44">
        <f>Q95+Q96</f>
        <v>33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8.75">
      <c r="A95" s="17"/>
      <c r="B95" s="36" t="s">
        <v>209</v>
      </c>
      <c r="C95" s="56">
        <v>80</v>
      </c>
      <c r="D95" s="44">
        <f t="shared" si="1"/>
        <v>28.799999999999997</v>
      </c>
      <c r="E95" s="44">
        <f t="shared" si="19"/>
        <v>51.2</v>
      </c>
      <c r="F95" s="42">
        <f t="shared" si="20"/>
        <v>19</v>
      </c>
      <c r="G95" s="44">
        <v>7</v>
      </c>
      <c r="H95" s="44">
        <v>12</v>
      </c>
      <c r="I95" s="42">
        <f t="shared" si="21"/>
        <v>20</v>
      </c>
      <c r="J95" s="44">
        <v>7</v>
      </c>
      <c r="K95" s="44">
        <v>13</v>
      </c>
      <c r="L95" s="42">
        <f t="shared" si="22"/>
        <v>20</v>
      </c>
      <c r="M95" s="44">
        <v>7</v>
      </c>
      <c r="N95" s="44">
        <v>13</v>
      </c>
      <c r="O95" s="42">
        <f t="shared" si="23"/>
        <v>21</v>
      </c>
      <c r="P95" s="44">
        <v>8</v>
      </c>
      <c r="Q95" s="44">
        <v>13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8.75">
      <c r="A96" s="17"/>
      <c r="B96" s="36" t="s">
        <v>210</v>
      </c>
      <c r="C96" s="56">
        <v>120</v>
      </c>
      <c r="D96" s="44">
        <f t="shared" si="1"/>
        <v>43.199999999999996</v>
      </c>
      <c r="E96" s="44">
        <f t="shared" si="19"/>
        <v>76.80000000000001</v>
      </c>
      <c r="F96" s="42">
        <f t="shared" si="20"/>
        <v>29</v>
      </c>
      <c r="G96" s="44">
        <v>10</v>
      </c>
      <c r="H96" s="44">
        <v>19</v>
      </c>
      <c r="I96" s="42">
        <f t="shared" si="21"/>
        <v>30</v>
      </c>
      <c r="J96" s="44">
        <v>11</v>
      </c>
      <c r="K96" s="44">
        <v>19</v>
      </c>
      <c r="L96" s="42">
        <f t="shared" si="22"/>
        <v>30</v>
      </c>
      <c r="M96" s="44">
        <v>11</v>
      </c>
      <c r="N96" s="44">
        <v>19</v>
      </c>
      <c r="O96" s="42">
        <f t="shared" si="23"/>
        <v>31</v>
      </c>
      <c r="P96" s="44">
        <v>11</v>
      </c>
      <c r="Q96" s="44">
        <v>20</v>
      </c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8.75">
      <c r="A97" s="17"/>
      <c r="B97" s="64" t="s">
        <v>124</v>
      </c>
      <c r="C97" s="55">
        <v>5</v>
      </c>
      <c r="D97" s="42">
        <f t="shared" si="1"/>
        <v>1.7999999999999998</v>
      </c>
      <c r="E97" s="42">
        <f t="shared" si="19"/>
        <v>3.2</v>
      </c>
      <c r="F97" s="42">
        <f t="shared" si="20"/>
        <v>0</v>
      </c>
      <c r="G97" s="44">
        <f>G98</f>
        <v>0</v>
      </c>
      <c r="H97" s="44">
        <f>H98</f>
        <v>0</v>
      </c>
      <c r="I97" s="42">
        <f t="shared" si="21"/>
        <v>2</v>
      </c>
      <c r="J97" s="44">
        <f>J98</f>
        <v>1</v>
      </c>
      <c r="K97" s="44">
        <f>K98</f>
        <v>1</v>
      </c>
      <c r="L97" s="42">
        <f t="shared" si="22"/>
        <v>1</v>
      </c>
      <c r="M97" s="44">
        <f>M98</f>
        <v>0</v>
      </c>
      <c r="N97" s="44">
        <f>N98</f>
        <v>1</v>
      </c>
      <c r="O97" s="42">
        <f t="shared" si="23"/>
        <v>2</v>
      </c>
      <c r="P97" s="44">
        <f>P98</f>
        <v>1</v>
      </c>
      <c r="Q97" s="44">
        <f>Q98</f>
        <v>1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8.75">
      <c r="A98" s="17"/>
      <c r="B98" s="36" t="s">
        <v>227</v>
      </c>
      <c r="C98" s="56">
        <v>5</v>
      </c>
      <c r="D98" s="44">
        <f t="shared" si="1"/>
        <v>1.7999999999999998</v>
      </c>
      <c r="E98" s="44">
        <f t="shared" si="19"/>
        <v>3.2</v>
      </c>
      <c r="F98" s="42">
        <f t="shared" si="20"/>
        <v>0</v>
      </c>
      <c r="G98" s="44">
        <v>0</v>
      </c>
      <c r="H98" s="44">
        <v>0</v>
      </c>
      <c r="I98" s="42">
        <f t="shared" si="21"/>
        <v>2</v>
      </c>
      <c r="J98" s="44">
        <v>1</v>
      </c>
      <c r="K98" s="44">
        <v>1</v>
      </c>
      <c r="L98" s="42">
        <f t="shared" si="22"/>
        <v>1</v>
      </c>
      <c r="M98" s="44">
        <v>0</v>
      </c>
      <c r="N98" s="44">
        <v>1</v>
      </c>
      <c r="O98" s="42">
        <f t="shared" si="23"/>
        <v>2</v>
      </c>
      <c r="P98" s="44">
        <v>1</v>
      </c>
      <c r="Q98" s="44">
        <v>1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8.75">
      <c r="A99" s="17"/>
      <c r="B99" s="64" t="s">
        <v>228</v>
      </c>
      <c r="C99" s="55">
        <v>85</v>
      </c>
      <c r="D99" s="42">
        <f>D100+D101+D102+D103+D104</f>
        <v>30.599999999999998</v>
      </c>
      <c r="E99" s="42">
        <f>E100+E101+E102+E103+E104</f>
        <v>54.400000000000006</v>
      </c>
      <c r="F99" s="42">
        <f t="shared" si="20"/>
        <v>16</v>
      </c>
      <c r="G99" s="44">
        <f>G100+G101+G102+G103+G104</f>
        <v>5</v>
      </c>
      <c r="H99" s="44">
        <f>H100+H101+H102+H103+H104</f>
        <v>11</v>
      </c>
      <c r="I99" s="42">
        <f t="shared" si="21"/>
        <v>22</v>
      </c>
      <c r="J99" s="44">
        <f>J100+J101+J102+J103+J104</f>
        <v>8</v>
      </c>
      <c r="K99" s="44">
        <f>K100+K101+K102+K103+K104</f>
        <v>14</v>
      </c>
      <c r="L99" s="42">
        <f t="shared" si="22"/>
        <v>23</v>
      </c>
      <c r="M99" s="44">
        <f>M100+M101+M102+M103+M104</f>
        <v>9</v>
      </c>
      <c r="N99" s="44">
        <f>N100+N101+N102+N103+N104</f>
        <v>14</v>
      </c>
      <c r="O99" s="42">
        <f t="shared" si="23"/>
        <v>24</v>
      </c>
      <c r="P99" s="44">
        <f>P100+P101+P102+P103+P104</f>
        <v>9</v>
      </c>
      <c r="Q99" s="44">
        <f>Q100+Q101+Q102+Q103+Q104</f>
        <v>15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8.75">
      <c r="A100" s="17"/>
      <c r="B100" s="36" t="s">
        <v>229</v>
      </c>
      <c r="C100" s="56">
        <v>30</v>
      </c>
      <c r="D100" s="44">
        <f t="shared" si="1"/>
        <v>10.799999999999999</v>
      </c>
      <c r="E100" s="44">
        <f t="shared" si="19"/>
        <v>19.200000000000003</v>
      </c>
      <c r="F100" s="42">
        <f t="shared" si="20"/>
        <v>6</v>
      </c>
      <c r="G100" s="44">
        <v>2</v>
      </c>
      <c r="H100" s="44">
        <v>4</v>
      </c>
      <c r="I100" s="42">
        <f t="shared" si="21"/>
        <v>8</v>
      </c>
      <c r="J100" s="44">
        <v>3</v>
      </c>
      <c r="K100" s="44">
        <v>5</v>
      </c>
      <c r="L100" s="42">
        <f t="shared" si="22"/>
        <v>8</v>
      </c>
      <c r="M100" s="44">
        <v>3</v>
      </c>
      <c r="N100" s="44">
        <v>5</v>
      </c>
      <c r="O100" s="42">
        <f t="shared" si="23"/>
        <v>8</v>
      </c>
      <c r="P100" s="44">
        <v>3</v>
      </c>
      <c r="Q100" s="44">
        <v>5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8.75">
      <c r="A101" s="17"/>
      <c r="B101" s="36" t="s">
        <v>230</v>
      </c>
      <c r="C101" s="56">
        <v>25</v>
      </c>
      <c r="D101" s="44">
        <f t="shared" si="1"/>
        <v>9</v>
      </c>
      <c r="E101" s="44">
        <f t="shared" si="19"/>
        <v>16</v>
      </c>
      <c r="F101" s="42">
        <f t="shared" si="20"/>
        <v>6</v>
      </c>
      <c r="G101" s="44">
        <v>2</v>
      </c>
      <c r="H101" s="44">
        <v>4</v>
      </c>
      <c r="I101" s="42">
        <f t="shared" si="21"/>
        <v>6</v>
      </c>
      <c r="J101" s="44">
        <v>2</v>
      </c>
      <c r="K101" s="44">
        <v>4</v>
      </c>
      <c r="L101" s="42">
        <f t="shared" si="22"/>
        <v>6</v>
      </c>
      <c r="M101" s="44">
        <v>2</v>
      </c>
      <c r="N101" s="44">
        <v>4</v>
      </c>
      <c r="O101" s="42">
        <f t="shared" si="23"/>
        <v>7</v>
      </c>
      <c r="P101" s="44">
        <v>3</v>
      </c>
      <c r="Q101" s="44">
        <v>4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8.75">
      <c r="A102" s="17"/>
      <c r="B102" s="36" t="s">
        <v>231</v>
      </c>
      <c r="C102" s="56">
        <v>20</v>
      </c>
      <c r="D102" s="44">
        <f t="shared" si="1"/>
        <v>7.199999999999999</v>
      </c>
      <c r="E102" s="44">
        <f t="shared" si="19"/>
        <v>12.8</v>
      </c>
      <c r="F102" s="42">
        <f t="shared" si="20"/>
        <v>4</v>
      </c>
      <c r="G102" s="44">
        <v>1</v>
      </c>
      <c r="H102" s="44">
        <v>3</v>
      </c>
      <c r="I102" s="42">
        <f t="shared" si="21"/>
        <v>5</v>
      </c>
      <c r="J102" s="44">
        <v>2</v>
      </c>
      <c r="K102" s="44">
        <v>3</v>
      </c>
      <c r="L102" s="42">
        <f t="shared" si="22"/>
        <v>5</v>
      </c>
      <c r="M102" s="44">
        <v>2</v>
      </c>
      <c r="N102" s="44">
        <v>3</v>
      </c>
      <c r="O102" s="42">
        <f t="shared" si="23"/>
        <v>6</v>
      </c>
      <c r="P102" s="44">
        <v>2</v>
      </c>
      <c r="Q102" s="44">
        <v>4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8.75">
      <c r="A103" s="17"/>
      <c r="B103" s="36" t="s">
        <v>232</v>
      </c>
      <c r="C103" s="56">
        <v>5</v>
      </c>
      <c r="D103" s="44">
        <f t="shared" si="1"/>
        <v>1.7999999999999998</v>
      </c>
      <c r="E103" s="44">
        <f t="shared" si="19"/>
        <v>3.2</v>
      </c>
      <c r="F103" s="42">
        <f t="shared" si="20"/>
        <v>0</v>
      </c>
      <c r="G103" s="44">
        <v>0</v>
      </c>
      <c r="H103" s="44">
        <v>0</v>
      </c>
      <c r="I103" s="42">
        <f t="shared" si="21"/>
        <v>1</v>
      </c>
      <c r="J103" s="44">
        <v>0</v>
      </c>
      <c r="K103" s="44">
        <v>1</v>
      </c>
      <c r="L103" s="42">
        <f t="shared" si="22"/>
        <v>2</v>
      </c>
      <c r="M103" s="44">
        <v>1</v>
      </c>
      <c r="N103" s="44">
        <v>1</v>
      </c>
      <c r="O103" s="42">
        <f t="shared" si="23"/>
        <v>2</v>
      </c>
      <c r="P103" s="44">
        <v>1</v>
      </c>
      <c r="Q103" s="44">
        <v>1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8.75">
      <c r="A104" s="17"/>
      <c r="B104" s="36" t="s">
        <v>233</v>
      </c>
      <c r="C104" s="56">
        <v>5</v>
      </c>
      <c r="D104" s="44">
        <f t="shared" si="1"/>
        <v>1.7999999999999998</v>
      </c>
      <c r="E104" s="44">
        <f t="shared" si="19"/>
        <v>3.2</v>
      </c>
      <c r="F104" s="42">
        <f t="shared" si="20"/>
        <v>0</v>
      </c>
      <c r="G104" s="44">
        <v>0</v>
      </c>
      <c r="H104" s="44">
        <v>0</v>
      </c>
      <c r="I104" s="42">
        <f t="shared" si="21"/>
        <v>2</v>
      </c>
      <c r="J104" s="44">
        <v>1</v>
      </c>
      <c r="K104" s="44">
        <v>1</v>
      </c>
      <c r="L104" s="42">
        <f t="shared" si="22"/>
        <v>2</v>
      </c>
      <c r="M104" s="44">
        <v>1</v>
      </c>
      <c r="N104" s="44">
        <v>1</v>
      </c>
      <c r="O104" s="42">
        <f t="shared" si="23"/>
        <v>1</v>
      </c>
      <c r="P104" s="44">
        <v>0</v>
      </c>
      <c r="Q104" s="44">
        <v>1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8.75">
      <c r="A105" s="17"/>
      <c r="B105" s="64" t="s">
        <v>127</v>
      </c>
      <c r="C105" s="55">
        <v>10</v>
      </c>
      <c r="D105" s="42">
        <f t="shared" si="1"/>
        <v>3.5999999999999996</v>
      </c>
      <c r="E105" s="42">
        <f t="shared" si="19"/>
        <v>6.4</v>
      </c>
      <c r="F105" s="42">
        <f t="shared" si="20"/>
        <v>1</v>
      </c>
      <c r="G105" s="44">
        <f>G106+G107</f>
        <v>0</v>
      </c>
      <c r="H105" s="44">
        <f>H106+H107</f>
        <v>1</v>
      </c>
      <c r="I105" s="42">
        <f t="shared" si="21"/>
        <v>3</v>
      </c>
      <c r="J105" s="44">
        <f>J106+J107</f>
        <v>1</v>
      </c>
      <c r="K105" s="44">
        <f>K106+K107</f>
        <v>2</v>
      </c>
      <c r="L105" s="42">
        <f t="shared" si="22"/>
        <v>3</v>
      </c>
      <c r="M105" s="44">
        <f>M106+M107</f>
        <v>2</v>
      </c>
      <c r="N105" s="44">
        <f>N106+N107</f>
        <v>1</v>
      </c>
      <c r="O105" s="42">
        <f t="shared" si="23"/>
        <v>3</v>
      </c>
      <c r="P105" s="44">
        <f>P106+P107</f>
        <v>1</v>
      </c>
      <c r="Q105" s="44">
        <f>Q106+Q107</f>
        <v>2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8.75">
      <c r="A106" s="17"/>
      <c r="B106" s="36" t="s">
        <v>234</v>
      </c>
      <c r="C106" s="56">
        <v>3</v>
      </c>
      <c r="D106" s="44">
        <f t="shared" si="1"/>
        <v>1.08</v>
      </c>
      <c r="E106" s="44">
        <f t="shared" si="19"/>
        <v>1.92</v>
      </c>
      <c r="F106" s="42">
        <f t="shared" si="20"/>
        <v>0</v>
      </c>
      <c r="G106" s="44">
        <v>0</v>
      </c>
      <c r="H106" s="44">
        <v>0</v>
      </c>
      <c r="I106" s="42">
        <f t="shared" si="21"/>
        <v>1</v>
      </c>
      <c r="J106" s="44">
        <v>0</v>
      </c>
      <c r="K106" s="44">
        <v>1</v>
      </c>
      <c r="L106" s="42">
        <f t="shared" si="22"/>
        <v>1</v>
      </c>
      <c r="M106" s="44">
        <v>1</v>
      </c>
      <c r="N106" s="44">
        <v>0</v>
      </c>
      <c r="O106" s="42">
        <f t="shared" si="23"/>
        <v>1</v>
      </c>
      <c r="P106" s="44">
        <v>0</v>
      </c>
      <c r="Q106" s="44">
        <v>1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8.75">
      <c r="A107" s="17"/>
      <c r="B107" s="36" t="s">
        <v>235</v>
      </c>
      <c r="C107" s="56">
        <v>7</v>
      </c>
      <c r="D107" s="44">
        <f t="shared" si="1"/>
        <v>2.52</v>
      </c>
      <c r="E107" s="44">
        <f t="shared" si="19"/>
        <v>4.48</v>
      </c>
      <c r="F107" s="42">
        <f t="shared" si="20"/>
        <v>1</v>
      </c>
      <c r="G107" s="44">
        <v>0</v>
      </c>
      <c r="H107" s="44">
        <v>1</v>
      </c>
      <c r="I107" s="42">
        <f t="shared" si="21"/>
        <v>2</v>
      </c>
      <c r="J107" s="44">
        <v>1</v>
      </c>
      <c r="K107" s="44">
        <v>1</v>
      </c>
      <c r="L107" s="42">
        <f t="shared" si="22"/>
        <v>2</v>
      </c>
      <c r="M107" s="44">
        <v>1</v>
      </c>
      <c r="N107" s="44">
        <v>1</v>
      </c>
      <c r="O107" s="42">
        <f t="shared" si="23"/>
        <v>2</v>
      </c>
      <c r="P107" s="44">
        <v>1</v>
      </c>
      <c r="Q107" s="44">
        <v>1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42.75" customHeight="1">
      <c r="A108" s="17">
        <v>8</v>
      </c>
      <c r="B108" s="85" t="s">
        <v>40</v>
      </c>
      <c r="C108" s="55">
        <f aca="true" t="shared" si="24" ref="C108:Q108">C109</f>
        <v>200</v>
      </c>
      <c r="D108" s="55">
        <f t="shared" si="24"/>
        <v>72</v>
      </c>
      <c r="E108" s="55">
        <f t="shared" si="24"/>
        <v>128</v>
      </c>
      <c r="F108" s="55">
        <f t="shared" si="24"/>
        <v>49</v>
      </c>
      <c r="G108" s="56">
        <f t="shared" si="24"/>
        <v>17</v>
      </c>
      <c r="H108" s="56">
        <f t="shared" si="24"/>
        <v>32</v>
      </c>
      <c r="I108" s="55">
        <f t="shared" si="24"/>
        <v>49</v>
      </c>
      <c r="J108" s="56">
        <f t="shared" si="24"/>
        <v>17</v>
      </c>
      <c r="K108" s="56">
        <f t="shared" si="24"/>
        <v>32</v>
      </c>
      <c r="L108" s="55">
        <f t="shared" si="24"/>
        <v>51</v>
      </c>
      <c r="M108" s="56">
        <f t="shared" si="24"/>
        <v>19</v>
      </c>
      <c r="N108" s="56">
        <f t="shared" si="24"/>
        <v>32</v>
      </c>
      <c r="O108" s="55">
        <f t="shared" si="24"/>
        <v>51</v>
      </c>
      <c r="P108" s="56">
        <f t="shared" si="24"/>
        <v>19</v>
      </c>
      <c r="Q108" s="56">
        <f t="shared" si="24"/>
        <v>32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8.75">
      <c r="A109" s="17"/>
      <c r="B109" s="64" t="s">
        <v>208</v>
      </c>
      <c r="C109" s="55">
        <v>200</v>
      </c>
      <c r="D109" s="42">
        <f>C109*36%</f>
        <v>72</v>
      </c>
      <c r="E109" s="42">
        <f>C109-D109</f>
        <v>128</v>
      </c>
      <c r="F109" s="42">
        <f>G109+H109</f>
        <v>49</v>
      </c>
      <c r="G109" s="44">
        <f>G110+G111</f>
        <v>17</v>
      </c>
      <c r="H109" s="44">
        <f>H110+H111</f>
        <v>32</v>
      </c>
      <c r="I109" s="42">
        <f>J109+K109</f>
        <v>49</v>
      </c>
      <c r="J109" s="44">
        <f>J110+J111</f>
        <v>17</v>
      </c>
      <c r="K109" s="44">
        <f>K110+K111</f>
        <v>32</v>
      </c>
      <c r="L109" s="42">
        <f>M109+N109</f>
        <v>51</v>
      </c>
      <c r="M109" s="44">
        <f>M110+M111</f>
        <v>19</v>
      </c>
      <c r="N109" s="44">
        <f>N110+N111</f>
        <v>32</v>
      </c>
      <c r="O109" s="42">
        <f>P109+Q109</f>
        <v>51</v>
      </c>
      <c r="P109" s="44">
        <f>P110+P111</f>
        <v>19</v>
      </c>
      <c r="Q109" s="44">
        <f>Q110+Q111</f>
        <v>32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8.75">
      <c r="A110" s="17"/>
      <c r="B110" s="36" t="s">
        <v>209</v>
      </c>
      <c r="C110" s="56">
        <v>50</v>
      </c>
      <c r="D110" s="44">
        <f>C110*36%</f>
        <v>18</v>
      </c>
      <c r="E110" s="44">
        <f>C110-D110</f>
        <v>32</v>
      </c>
      <c r="F110" s="42">
        <f>G110+H110</f>
        <v>12</v>
      </c>
      <c r="G110" s="44">
        <v>4</v>
      </c>
      <c r="H110" s="44">
        <v>8</v>
      </c>
      <c r="I110" s="42">
        <f>J110+K110</f>
        <v>12</v>
      </c>
      <c r="J110" s="44">
        <v>4</v>
      </c>
      <c r="K110" s="44">
        <v>8</v>
      </c>
      <c r="L110" s="42">
        <f>M110+N110</f>
        <v>13</v>
      </c>
      <c r="M110" s="44">
        <v>5</v>
      </c>
      <c r="N110" s="44">
        <v>8</v>
      </c>
      <c r="O110" s="42">
        <f>P110+Q110</f>
        <v>13</v>
      </c>
      <c r="P110" s="44">
        <v>5</v>
      </c>
      <c r="Q110" s="44">
        <v>8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8.75">
      <c r="A111" s="17"/>
      <c r="B111" s="36" t="s">
        <v>210</v>
      </c>
      <c r="C111" s="56">
        <v>150</v>
      </c>
      <c r="D111" s="44">
        <f>C111*36%</f>
        <v>54</v>
      </c>
      <c r="E111" s="44">
        <f>C111-D111</f>
        <v>96</v>
      </c>
      <c r="F111" s="42">
        <f>G111+H111</f>
        <v>37</v>
      </c>
      <c r="G111" s="44">
        <v>13</v>
      </c>
      <c r="H111" s="44">
        <v>24</v>
      </c>
      <c r="I111" s="42">
        <f>J111+K111</f>
        <v>37</v>
      </c>
      <c r="J111" s="44">
        <v>13</v>
      </c>
      <c r="K111" s="44">
        <v>24</v>
      </c>
      <c r="L111" s="42">
        <f>M111+N111</f>
        <v>38</v>
      </c>
      <c r="M111" s="44">
        <v>14</v>
      </c>
      <c r="N111" s="44">
        <v>24</v>
      </c>
      <c r="O111" s="42">
        <f>P111+Q111</f>
        <v>38</v>
      </c>
      <c r="P111" s="44">
        <v>14</v>
      </c>
      <c r="Q111" s="44">
        <v>24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17" ht="44.25" customHeight="1">
      <c r="A112" s="33"/>
      <c r="B112" s="38" t="s">
        <v>107</v>
      </c>
      <c r="C112" s="55">
        <f aca="true" t="shared" si="25" ref="C112:Q112">C17+C33+C41+C63+C66+C75+C80+C108</f>
        <v>1522</v>
      </c>
      <c r="D112" s="41">
        <f t="shared" si="25"/>
        <v>548.24</v>
      </c>
      <c r="E112" s="41">
        <f t="shared" si="25"/>
        <v>973.76</v>
      </c>
      <c r="F112" s="41">
        <f t="shared" si="25"/>
        <v>336</v>
      </c>
      <c r="G112" s="41">
        <f t="shared" si="25"/>
        <v>117</v>
      </c>
      <c r="H112" s="41">
        <f t="shared" si="25"/>
        <v>219</v>
      </c>
      <c r="I112" s="41">
        <f t="shared" si="25"/>
        <v>382</v>
      </c>
      <c r="J112" s="41">
        <f t="shared" si="25"/>
        <v>139</v>
      </c>
      <c r="K112" s="41">
        <f t="shared" si="25"/>
        <v>243</v>
      </c>
      <c r="L112" s="41">
        <f t="shared" si="25"/>
        <v>394</v>
      </c>
      <c r="M112" s="41">
        <f t="shared" si="25"/>
        <v>146</v>
      </c>
      <c r="N112" s="41">
        <f t="shared" si="25"/>
        <v>248</v>
      </c>
      <c r="O112" s="41">
        <f t="shared" si="25"/>
        <v>410</v>
      </c>
      <c r="P112" s="41">
        <f t="shared" si="25"/>
        <v>151</v>
      </c>
      <c r="Q112" s="41">
        <f t="shared" si="25"/>
        <v>259</v>
      </c>
    </row>
    <row r="114" ht="18.75">
      <c r="A114" s="87" t="s">
        <v>236</v>
      </c>
    </row>
  </sheetData>
  <sheetProtection/>
  <mergeCells count="26">
    <mergeCell ref="A6:Q6"/>
    <mergeCell ref="A7:Q7"/>
    <mergeCell ref="A9:A15"/>
    <mergeCell ref="B9:B15"/>
    <mergeCell ref="C9:E10"/>
    <mergeCell ref="F9:Q9"/>
    <mergeCell ref="C11:C15"/>
    <mergeCell ref="D11:E11"/>
    <mergeCell ref="P12:P15"/>
    <mergeCell ref="Q12:Q15"/>
    <mergeCell ref="O11:O15"/>
    <mergeCell ref="P11:Q11"/>
    <mergeCell ref="D12:D15"/>
    <mergeCell ref="E12:E15"/>
    <mergeCell ref="G12:G15"/>
    <mergeCell ref="H12:H15"/>
    <mergeCell ref="F11:F15"/>
    <mergeCell ref="G11:H11"/>
    <mergeCell ref="I11:I15"/>
    <mergeCell ref="J11:K11"/>
    <mergeCell ref="L11:L15"/>
    <mergeCell ref="M11:N11"/>
    <mergeCell ref="M12:M15"/>
    <mergeCell ref="N12:N15"/>
    <mergeCell ref="J12:J15"/>
    <mergeCell ref="K12:K15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80" zoomScaleNormal="80" zoomScalePageLayoutView="0" workbookViewId="0" topLeftCell="A1">
      <selection activeCell="D8" sqref="D8"/>
    </sheetView>
  </sheetViews>
  <sheetFormatPr defaultColWidth="9.140625" defaultRowHeight="15"/>
  <cols>
    <col min="1" max="1" width="6.7109375" style="211" customWidth="1"/>
    <col min="2" max="2" width="48.140625" style="172" customWidth="1"/>
    <col min="3" max="3" width="16.7109375" style="94" customWidth="1"/>
    <col min="4" max="4" width="18.28125" style="94" customWidth="1"/>
    <col min="5" max="5" width="16.00390625" style="94" customWidth="1"/>
    <col min="6" max="6" width="17.7109375" style="94" customWidth="1"/>
    <col min="7" max="7" width="16.00390625" style="94" customWidth="1"/>
    <col min="8" max="8" width="11.140625" style="94" customWidth="1"/>
    <col min="9" max="9" width="16.8515625" style="94" customWidth="1"/>
    <col min="10" max="10" width="16.421875" style="181" customWidth="1"/>
    <col min="11" max="11" width="16.00390625" style="94" customWidth="1"/>
    <col min="12" max="12" width="15.8515625" style="94" customWidth="1"/>
    <col min="13" max="13" width="17.421875" style="94" customWidth="1"/>
    <col min="14" max="16384" width="9.140625" style="94" customWidth="1"/>
  </cols>
  <sheetData>
    <row r="1" spans="1:13" ht="32.25" customHeight="1">
      <c r="A1" s="250" t="s">
        <v>399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9.5" customHeight="1">
      <c r="A2" s="247" t="s">
        <v>400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4" spans="1:13" ht="20.25" customHeight="1">
      <c r="A4" s="254" t="s">
        <v>68</v>
      </c>
      <c r="B4" s="254" t="s">
        <v>385</v>
      </c>
      <c r="C4" s="254">
        <v>2014</v>
      </c>
      <c r="D4" s="254"/>
      <c r="E4" s="254"/>
      <c r="F4" s="254"/>
      <c r="G4" s="254"/>
      <c r="H4" s="254"/>
      <c r="I4" s="254"/>
      <c r="J4" s="254">
        <v>2015</v>
      </c>
      <c r="K4" s="254"/>
      <c r="L4" s="306" t="s">
        <v>403</v>
      </c>
      <c r="M4" s="307"/>
    </row>
    <row r="5" spans="1:13" ht="18.75" customHeight="1">
      <c r="A5" s="254"/>
      <c r="B5" s="254"/>
      <c r="C5" s="254" t="s">
        <v>388</v>
      </c>
      <c r="D5" s="254"/>
      <c r="E5" s="258" t="s">
        <v>389</v>
      </c>
      <c r="F5" s="258"/>
      <c r="G5" s="260" t="s">
        <v>390</v>
      </c>
      <c r="H5" s="260"/>
      <c r="I5" s="260"/>
      <c r="J5" s="258" t="s">
        <v>388</v>
      </c>
      <c r="K5" s="258"/>
      <c r="L5" s="308"/>
      <c r="M5" s="309"/>
    </row>
    <row r="6" spans="1:13" ht="58.5" customHeight="1">
      <c r="A6" s="254"/>
      <c r="B6" s="254"/>
      <c r="C6" s="210" t="s">
        <v>386</v>
      </c>
      <c r="D6" s="209" t="s">
        <v>387</v>
      </c>
      <c r="E6" s="210" t="s">
        <v>386</v>
      </c>
      <c r="F6" s="209" t="s">
        <v>387</v>
      </c>
      <c r="G6" s="210" t="s">
        <v>386</v>
      </c>
      <c r="H6" s="210" t="s">
        <v>392</v>
      </c>
      <c r="I6" s="209" t="s">
        <v>387</v>
      </c>
      <c r="J6" s="210" t="s">
        <v>386</v>
      </c>
      <c r="K6" s="209" t="s">
        <v>387</v>
      </c>
      <c r="L6" s="210" t="s">
        <v>401</v>
      </c>
      <c r="M6" s="209" t="s">
        <v>402</v>
      </c>
    </row>
    <row r="7" spans="1:13" ht="25.5" customHeight="1">
      <c r="A7" s="96">
        <v>1</v>
      </c>
      <c r="B7" s="173">
        <v>2</v>
      </c>
      <c r="C7" s="173">
        <v>3</v>
      </c>
      <c r="D7" s="178">
        <v>4</v>
      </c>
      <c r="E7" s="178">
        <v>5</v>
      </c>
      <c r="F7" s="206">
        <v>6</v>
      </c>
      <c r="G7" s="206">
        <v>7</v>
      </c>
      <c r="H7" s="206">
        <v>8</v>
      </c>
      <c r="I7" s="206">
        <v>9</v>
      </c>
      <c r="J7" s="206">
        <v>10</v>
      </c>
      <c r="K7" s="206">
        <v>11</v>
      </c>
      <c r="L7" s="206">
        <v>12</v>
      </c>
      <c r="M7" s="206">
        <v>13</v>
      </c>
    </row>
    <row r="8" spans="1:13" ht="37.5">
      <c r="A8" s="206">
        <v>1</v>
      </c>
      <c r="B8" s="212" t="s">
        <v>391</v>
      </c>
      <c r="C8" s="214">
        <v>92700</v>
      </c>
      <c r="D8" s="214">
        <f>+F8/E8*C8</f>
        <v>42898.69795867718</v>
      </c>
      <c r="E8" s="214">
        <v>32234</v>
      </c>
      <c r="F8" s="214">
        <v>14916.9</v>
      </c>
      <c r="G8" s="216">
        <f>+E8-C8</f>
        <v>-60466</v>
      </c>
      <c r="H8" s="215">
        <f>+E8/C8%</f>
        <v>34.77238403451996</v>
      </c>
      <c r="I8" s="216">
        <f>+F8-D8</f>
        <v>-27981.797958677176</v>
      </c>
      <c r="J8" s="214">
        <v>94675</v>
      </c>
      <c r="K8" s="214">
        <f>D8/C8*J8</f>
        <v>43812.66698206863</v>
      </c>
      <c r="L8" s="214">
        <f>+J8-C8</f>
        <v>1975</v>
      </c>
      <c r="M8" s="214">
        <f>+K8-D8</f>
        <v>913.9690233914516</v>
      </c>
    </row>
    <row r="9" spans="1:13" ht="37.5">
      <c r="A9" s="206">
        <v>2</v>
      </c>
      <c r="B9" s="212" t="s">
        <v>393</v>
      </c>
      <c r="C9" s="214" t="s">
        <v>394</v>
      </c>
      <c r="D9" s="214" t="s">
        <v>394</v>
      </c>
      <c r="E9" s="214">
        <v>73</v>
      </c>
      <c r="F9" s="214">
        <v>150.5</v>
      </c>
      <c r="G9" s="214" t="s">
        <v>394</v>
      </c>
      <c r="H9" s="215" t="s">
        <v>394</v>
      </c>
      <c r="I9" s="216" t="s">
        <v>394</v>
      </c>
      <c r="J9" s="214">
        <v>10840</v>
      </c>
      <c r="K9" s="214">
        <f>F9/E9*J9</f>
        <v>22348.219178082192</v>
      </c>
      <c r="L9" s="214" t="s">
        <v>394</v>
      </c>
      <c r="M9" s="214" t="s">
        <v>394</v>
      </c>
    </row>
    <row r="10" spans="1:13" ht="37.5">
      <c r="A10" s="206">
        <v>3</v>
      </c>
      <c r="B10" s="212" t="s">
        <v>395</v>
      </c>
      <c r="C10" s="214">
        <v>86170</v>
      </c>
      <c r="D10" s="214">
        <f>+F10/E10*C10</f>
        <v>21746.35485933504</v>
      </c>
      <c r="E10" s="214">
        <v>3128</v>
      </c>
      <c r="F10" s="214">
        <v>789.4</v>
      </c>
      <c r="G10" s="216">
        <f>+E10-C10</f>
        <v>-83042</v>
      </c>
      <c r="H10" s="215">
        <f>+E10/C10%</f>
        <v>3.6300336544040848</v>
      </c>
      <c r="I10" s="216">
        <f>+F10-D10</f>
        <v>-20956.954859335037</v>
      </c>
      <c r="J10" s="214" t="s">
        <v>394</v>
      </c>
      <c r="K10" s="214" t="s">
        <v>394</v>
      </c>
      <c r="L10" s="214" t="s">
        <v>394</v>
      </c>
      <c r="M10" s="214" t="s">
        <v>394</v>
      </c>
    </row>
    <row r="11" spans="1:13" ht="18.75">
      <c r="A11" s="206">
        <v>4</v>
      </c>
      <c r="B11" s="213" t="s">
        <v>396</v>
      </c>
      <c r="C11" s="214">
        <v>100155</v>
      </c>
      <c r="D11" s="214">
        <f>+F11/E11*C11</f>
        <v>176357.80706568342</v>
      </c>
      <c r="E11" s="214">
        <v>64141</v>
      </c>
      <c r="F11" s="214">
        <v>112942.6</v>
      </c>
      <c r="G11" s="216">
        <f>+E11-C11</f>
        <v>-36014</v>
      </c>
      <c r="H11" s="215">
        <f>+E11/C11%</f>
        <v>64.04173531026909</v>
      </c>
      <c r="I11" s="216">
        <f>+F11-D11</f>
        <v>-63415.20706568341</v>
      </c>
      <c r="J11" s="214">
        <v>100155</v>
      </c>
      <c r="K11" s="214">
        <f>D11*1.07</f>
        <v>188702.85356028128</v>
      </c>
      <c r="L11" s="214">
        <f aca="true" t="shared" si="0" ref="L11:M13">+J11-C11</f>
        <v>0</v>
      </c>
      <c r="M11" s="214">
        <f t="shared" si="0"/>
        <v>12345.04649459786</v>
      </c>
    </row>
    <row r="12" spans="1:13" ht="56.25">
      <c r="A12" s="206">
        <v>5</v>
      </c>
      <c r="B12" s="212" t="s">
        <v>397</v>
      </c>
      <c r="C12" s="214">
        <v>1100</v>
      </c>
      <c r="D12" s="214">
        <f>+F12/E12*C12</f>
        <v>3480.4044489383214</v>
      </c>
      <c r="E12" s="214">
        <v>989</v>
      </c>
      <c r="F12" s="214">
        <v>3129.2</v>
      </c>
      <c r="G12" s="216">
        <f>+E12-C12</f>
        <v>-111</v>
      </c>
      <c r="H12" s="215">
        <f>+E12/C12%</f>
        <v>89.9090909090909</v>
      </c>
      <c r="I12" s="216">
        <f>+F12-D12</f>
        <v>-351.20444893832155</v>
      </c>
      <c r="J12" s="214">
        <v>910</v>
      </c>
      <c r="K12" s="214">
        <f>D12/C12*J12*1.07</f>
        <v>3080.7907381193127</v>
      </c>
      <c r="L12" s="216">
        <f t="shared" si="0"/>
        <v>-190</v>
      </c>
      <c r="M12" s="216">
        <f t="shared" si="0"/>
        <v>-399.6137108190087</v>
      </c>
    </row>
    <row r="13" spans="1:13" ht="56.25">
      <c r="A13" s="206">
        <v>6</v>
      </c>
      <c r="B13" s="212" t="s">
        <v>398</v>
      </c>
      <c r="C13" s="214">
        <v>2771</v>
      </c>
      <c r="D13" s="214">
        <f>+F13/E13*C13</f>
        <v>9220.463014566181</v>
      </c>
      <c r="E13" s="214">
        <v>1579</v>
      </c>
      <c r="F13" s="214">
        <v>5254.1</v>
      </c>
      <c r="G13" s="216">
        <f>+E13-C13</f>
        <v>-1192</v>
      </c>
      <c r="H13" s="215">
        <f>+E13/C13%</f>
        <v>56.98303861421869</v>
      </c>
      <c r="I13" s="216">
        <f>+F13-D13</f>
        <v>-3966.363014566181</v>
      </c>
      <c r="J13" s="214">
        <v>2813</v>
      </c>
      <c r="K13" s="214">
        <f>D13/C13*J13*1.07</f>
        <v>10015.43263521216</v>
      </c>
      <c r="L13" s="214">
        <f t="shared" si="0"/>
        <v>42</v>
      </c>
      <c r="M13" s="214">
        <f t="shared" si="0"/>
        <v>794.9696206459794</v>
      </c>
    </row>
    <row r="14" spans="1:13" ht="37.5">
      <c r="A14" s="206">
        <v>7</v>
      </c>
      <c r="B14" s="212" t="s">
        <v>384</v>
      </c>
      <c r="C14" s="214" t="s">
        <v>394</v>
      </c>
      <c r="D14" s="214" t="s">
        <v>394</v>
      </c>
      <c r="E14" s="214">
        <v>279703</v>
      </c>
      <c r="F14" s="214">
        <v>294734</v>
      </c>
      <c r="G14" s="214" t="s">
        <v>394</v>
      </c>
      <c r="H14" s="214" t="s">
        <v>394</v>
      </c>
      <c r="I14" s="214" t="s">
        <v>394</v>
      </c>
      <c r="J14" s="214" t="s">
        <v>394</v>
      </c>
      <c r="K14" s="214" t="s">
        <v>394</v>
      </c>
      <c r="L14" s="214" t="s">
        <v>394</v>
      </c>
      <c r="M14" s="214" t="s">
        <v>394</v>
      </c>
    </row>
    <row r="15" spans="1:10" ht="18.75">
      <c r="A15" s="94"/>
      <c r="B15" s="94"/>
      <c r="C15" s="181"/>
      <c r="D15" s="181"/>
      <c r="E15" s="181"/>
      <c r="F15" s="181"/>
      <c r="G15" s="181"/>
      <c r="H15" s="181"/>
      <c r="I15" s="181"/>
      <c r="J15" s="94"/>
    </row>
    <row r="16" spans="1:10" ht="18.75">
      <c r="A16" s="94"/>
      <c r="B16" s="94"/>
      <c r="C16" s="181"/>
      <c r="D16" s="181"/>
      <c r="E16" s="181"/>
      <c r="F16" s="181"/>
      <c r="G16" s="181"/>
      <c r="H16" s="181"/>
      <c r="I16" s="181"/>
      <c r="J16" s="94"/>
    </row>
    <row r="17" spans="1:10" ht="18.75">
      <c r="A17" s="94"/>
      <c r="B17" s="94"/>
      <c r="C17" s="181"/>
      <c r="D17" s="181"/>
      <c r="E17" s="181"/>
      <c r="F17" s="181"/>
      <c r="G17" s="181"/>
      <c r="H17" s="181"/>
      <c r="I17" s="181"/>
      <c r="J17" s="94"/>
    </row>
    <row r="18" spans="1:10" ht="18.75">
      <c r="A18" s="94"/>
      <c r="B18" s="94"/>
      <c r="C18" s="181"/>
      <c r="D18" s="181"/>
      <c r="E18" s="181"/>
      <c r="F18" s="181"/>
      <c r="G18" s="181"/>
      <c r="H18" s="181"/>
      <c r="I18" s="181"/>
      <c r="J18" s="94"/>
    </row>
    <row r="19" spans="1:10" ht="18.75">
      <c r="A19" s="94"/>
      <c r="B19" s="94"/>
      <c r="C19" s="181"/>
      <c r="D19" s="181"/>
      <c r="E19" s="181"/>
      <c r="F19" s="181"/>
      <c r="G19" s="181"/>
      <c r="H19" s="181"/>
      <c r="I19" s="181"/>
      <c r="J19" s="94"/>
    </row>
    <row r="20" spans="1:10" ht="18.75">
      <c r="A20" s="94"/>
      <c r="B20" s="94"/>
      <c r="C20" s="181"/>
      <c r="D20" s="181"/>
      <c r="E20" s="181"/>
      <c r="F20" s="181"/>
      <c r="G20" s="181"/>
      <c r="H20" s="181"/>
      <c r="I20" s="181"/>
      <c r="J20" s="94"/>
    </row>
    <row r="21" spans="1:10" ht="18.75">
      <c r="A21" s="94"/>
      <c r="B21" s="94"/>
      <c r="C21" s="181"/>
      <c r="D21" s="181"/>
      <c r="E21" s="181"/>
      <c r="F21" s="181"/>
      <c r="G21" s="181"/>
      <c r="H21" s="181"/>
      <c r="I21" s="181"/>
      <c r="J21" s="94"/>
    </row>
    <row r="22" spans="1:10" ht="18.75">
      <c r="A22" s="94"/>
      <c r="B22" s="94"/>
      <c r="C22" s="181"/>
      <c r="D22" s="181"/>
      <c r="E22" s="181"/>
      <c r="F22" s="181"/>
      <c r="G22" s="181"/>
      <c r="H22" s="181"/>
      <c r="I22" s="181"/>
      <c r="J22" s="94"/>
    </row>
    <row r="23" spans="1:10" ht="18.75">
      <c r="A23" s="94"/>
      <c r="B23" s="94"/>
      <c r="C23" s="181"/>
      <c r="D23" s="181"/>
      <c r="E23" s="181"/>
      <c r="F23" s="181"/>
      <c r="G23" s="181"/>
      <c r="H23" s="181"/>
      <c r="I23" s="181"/>
      <c r="J23" s="94"/>
    </row>
    <row r="24" spans="1:10" ht="18.75">
      <c r="A24" s="94"/>
      <c r="B24" s="94"/>
      <c r="C24" s="181"/>
      <c r="D24" s="181"/>
      <c r="E24" s="181"/>
      <c r="F24" s="181"/>
      <c r="G24" s="181"/>
      <c r="H24" s="181"/>
      <c r="I24" s="181"/>
      <c r="J24" s="94"/>
    </row>
    <row r="25" spans="1:10" ht="18.75">
      <c r="A25" s="94"/>
      <c r="B25" s="94"/>
      <c r="C25" s="181"/>
      <c r="D25" s="181"/>
      <c r="E25" s="181"/>
      <c r="F25" s="181"/>
      <c r="G25" s="181"/>
      <c r="H25" s="181"/>
      <c r="I25" s="181"/>
      <c r="J25" s="94"/>
    </row>
    <row r="26" spans="1:10" ht="18.75">
      <c r="A26" s="94"/>
      <c r="B26" s="94"/>
      <c r="C26" s="181"/>
      <c r="D26" s="181"/>
      <c r="E26" s="181"/>
      <c r="F26" s="181"/>
      <c r="G26" s="181"/>
      <c r="H26" s="181"/>
      <c r="I26" s="181"/>
      <c r="J26" s="94"/>
    </row>
    <row r="27" spans="1:10" ht="18.75">
      <c r="A27" s="94"/>
      <c r="B27" s="94"/>
      <c r="C27" s="181"/>
      <c r="D27" s="181"/>
      <c r="E27" s="181"/>
      <c r="F27" s="181"/>
      <c r="G27" s="181"/>
      <c r="H27" s="181"/>
      <c r="I27" s="181"/>
      <c r="J27" s="94"/>
    </row>
    <row r="28" spans="1:10" ht="18.75">
      <c r="A28" s="94"/>
      <c r="B28" s="94"/>
      <c r="C28" s="181"/>
      <c r="D28" s="181"/>
      <c r="E28" s="181"/>
      <c r="F28" s="181"/>
      <c r="G28" s="181"/>
      <c r="H28" s="181"/>
      <c r="I28" s="181"/>
      <c r="J28" s="94"/>
    </row>
    <row r="29" spans="1:10" ht="18.75">
      <c r="A29" s="94"/>
      <c r="B29" s="94"/>
      <c r="C29" s="181"/>
      <c r="D29" s="181"/>
      <c r="E29" s="181"/>
      <c r="F29" s="181"/>
      <c r="G29" s="181"/>
      <c r="H29" s="181"/>
      <c r="I29" s="181"/>
      <c r="J29" s="94"/>
    </row>
    <row r="30" spans="1:10" ht="18.75">
      <c r="A30" s="94"/>
      <c r="B30" s="94"/>
      <c r="C30" s="181"/>
      <c r="D30" s="181"/>
      <c r="E30" s="181"/>
      <c r="F30" s="181"/>
      <c r="G30" s="181"/>
      <c r="H30" s="181"/>
      <c r="I30" s="181"/>
      <c r="J30" s="94"/>
    </row>
    <row r="31" spans="1:10" ht="18.75">
      <c r="A31" s="94"/>
      <c r="B31" s="94"/>
      <c r="C31" s="181"/>
      <c r="D31" s="181"/>
      <c r="E31" s="181"/>
      <c r="F31" s="181"/>
      <c r="G31" s="181"/>
      <c r="H31" s="181"/>
      <c r="I31" s="181"/>
      <c r="J31" s="94"/>
    </row>
    <row r="32" spans="1:10" ht="18.75">
      <c r="A32" s="94"/>
      <c r="B32" s="94"/>
      <c r="C32" s="181"/>
      <c r="D32" s="181"/>
      <c r="E32" s="181"/>
      <c r="F32" s="181"/>
      <c r="G32" s="181"/>
      <c r="H32" s="181"/>
      <c r="I32" s="181"/>
      <c r="J32" s="94"/>
    </row>
    <row r="33" spans="1:10" ht="18.75">
      <c r="A33" s="94"/>
      <c r="B33" s="94"/>
      <c r="C33" s="181"/>
      <c r="D33" s="181"/>
      <c r="E33" s="181"/>
      <c r="F33" s="181"/>
      <c r="G33" s="181"/>
      <c r="H33" s="181"/>
      <c r="I33" s="181"/>
      <c r="J33" s="94"/>
    </row>
    <row r="34" spans="1:10" ht="18.75">
      <c r="A34" s="94"/>
      <c r="B34" s="94"/>
      <c r="C34" s="181"/>
      <c r="D34" s="181"/>
      <c r="E34" s="181"/>
      <c r="F34" s="181"/>
      <c r="G34" s="181"/>
      <c r="H34" s="181"/>
      <c r="I34" s="181"/>
      <c r="J34" s="94"/>
    </row>
    <row r="35" spans="1:10" ht="18.75">
      <c r="A35" s="94"/>
      <c r="B35" s="94"/>
      <c r="C35" s="181"/>
      <c r="D35" s="181"/>
      <c r="E35" s="181"/>
      <c r="F35" s="181"/>
      <c r="G35" s="181"/>
      <c r="H35" s="181"/>
      <c r="I35" s="181"/>
      <c r="J35" s="94"/>
    </row>
    <row r="36" spans="1:10" ht="18.75">
      <c r="A36" s="94"/>
      <c r="B36" s="94"/>
      <c r="C36" s="181"/>
      <c r="D36" s="181"/>
      <c r="E36" s="181"/>
      <c r="F36" s="181"/>
      <c r="G36" s="181"/>
      <c r="H36" s="181"/>
      <c r="I36" s="181"/>
      <c r="J36" s="94"/>
    </row>
    <row r="37" spans="1:10" ht="18.75">
      <c r="A37" s="94"/>
      <c r="B37" s="94"/>
      <c r="C37" s="181"/>
      <c r="D37" s="181"/>
      <c r="E37" s="181"/>
      <c r="F37" s="181"/>
      <c r="G37" s="181"/>
      <c r="H37" s="181"/>
      <c r="I37" s="181"/>
      <c r="J37" s="94"/>
    </row>
    <row r="38" spans="1:10" ht="18.75">
      <c r="A38" s="94"/>
      <c r="B38" s="94"/>
      <c r="C38" s="181"/>
      <c r="D38" s="181"/>
      <c r="E38" s="181"/>
      <c r="F38" s="181"/>
      <c r="G38" s="181"/>
      <c r="H38" s="181"/>
      <c r="I38" s="181"/>
      <c r="J38" s="94"/>
    </row>
  </sheetData>
  <sheetProtection/>
  <mergeCells count="11">
    <mergeCell ref="E5:F5"/>
    <mergeCell ref="A2:M2"/>
    <mergeCell ref="A1:M1"/>
    <mergeCell ref="J5:K5"/>
    <mergeCell ref="J4:K4"/>
    <mergeCell ref="L4:M5"/>
    <mergeCell ref="G5:I5"/>
    <mergeCell ref="C4:I4"/>
    <mergeCell ref="A4:A6"/>
    <mergeCell ref="B4:B6"/>
    <mergeCell ref="C5:D5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4"/>
  <sheetViews>
    <sheetView zoomScale="80" zoomScaleNormal="80" zoomScalePageLayoutView="0" workbookViewId="0" topLeftCell="A1">
      <selection activeCell="D6" sqref="D6"/>
    </sheetView>
  </sheetViews>
  <sheetFormatPr defaultColWidth="9.140625" defaultRowHeight="15"/>
  <cols>
    <col min="1" max="3" width="9.140625" style="1" customWidth="1"/>
    <col min="4" max="4" width="37.421875" style="1" customWidth="1"/>
    <col min="5" max="5" width="12.7109375" style="1" customWidth="1"/>
    <col min="6" max="6" width="12.00390625" style="1" customWidth="1"/>
    <col min="7" max="7" width="15.7109375" style="1" customWidth="1"/>
    <col min="8" max="8" width="14.8515625" style="1" customWidth="1"/>
    <col min="9" max="16384" width="9.140625" style="1" customWidth="1"/>
  </cols>
  <sheetData>
    <row r="2" spans="1:8" ht="18.75">
      <c r="A2" s="305" t="s">
        <v>407</v>
      </c>
      <c r="B2" s="305"/>
      <c r="C2" s="305"/>
      <c r="D2" s="305"/>
      <c r="E2" s="305"/>
      <c r="F2" s="305"/>
      <c r="G2" s="305"/>
      <c r="H2" s="305"/>
    </row>
    <row r="3" spans="1:8" ht="18.75">
      <c r="A3" s="305" t="s">
        <v>408</v>
      </c>
      <c r="B3" s="305"/>
      <c r="C3" s="305"/>
      <c r="D3" s="305"/>
      <c r="E3" s="305"/>
      <c r="F3" s="305"/>
      <c r="G3" s="305"/>
      <c r="H3" s="305"/>
    </row>
    <row r="5" spans="1:9" ht="56.25">
      <c r="A5" s="17"/>
      <c r="B5" s="17"/>
      <c r="C5" s="17"/>
      <c r="D5" s="17" t="s">
        <v>404</v>
      </c>
      <c r="E5" s="17" t="s">
        <v>405</v>
      </c>
      <c r="F5" s="238" t="s">
        <v>406</v>
      </c>
      <c r="G5" s="238" t="s">
        <v>390</v>
      </c>
      <c r="H5" s="238" t="s">
        <v>392</v>
      </c>
      <c r="I5" s="236"/>
    </row>
    <row r="6" spans="1:8" ht="58.5" customHeight="1">
      <c r="A6" s="228">
        <v>14</v>
      </c>
      <c r="B6" s="229">
        <v>133</v>
      </c>
      <c r="C6" s="231"/>
      <c r="D6" s="230" t="s">
        <v>106</v>
      </c>
      <c r="E6" s="218">
        <f>SUM(E7:E14)</f>
        <v>3800</v>
      </c>
      <c r="F6" s="218">
        <f>SUM(F7:F14)</f>
        <v>725</v>
      </c>
      <c r="G6" s="218">
        <f>SUM(G7:G14)</f>
        <v>3075</v>
      </c>
      <c r="H6" s="218">
        <f>+F6/E6%</f>
        <v>19.07894736842105</v>
      </c>
    </row>
    <row r="7" spans="1:8" ht="18.75">
      <c r="A7" s="269"/>
      <c r="B7" s="272"/>
      <c r="C7" s="206">
        <v>29</v>
      </c>
      <c r="D7" s="219" t="s">
        <v>128</v>
      </c>
      <c r="E7" s="221">
        <v>560</v>
      </c>
      <c r="F7" s="221">
        <v>79</v>
      </c>
      <c r="G7" s="237">
        <f>+E7-F7</f>
        <v>481</v>
      </c>
      <c r="H7" s="237">
        <f aca="true" t="shared" si="0" ref="H7:H14">+F7/E7%</f>
        <v>14.107142857142858</v>
      </c>
    </row>
    <row r="8" spans="1:8" ht="18.75">
      <c r="A8" s="270"/>
      <c r="B8" s="273"/>
      <c r="C8" s="206">
        <v>53</v>
      </c>
      <c r="D8" s="219" t="s">
        <v>123</v>
      </c>
      <c r="E8" s="221">
        <v>800</v>
      </c>
      <c r="F8" s="221">
        <v>99</v>
      </c>
      <c r="G8" s="237">
        <f aca="true" t="shared" si="1" ref="G8:G14">+E8-F8</f>
        <v>701</v>
      </c>
      <c r="H8" s="237">
        <f t="shared" si="0"/>
        <v>12.375</v>
      </c>
    </row>
    <row r="9" spans="1:8" ht="18.75">
      <c r="A9" s="270"/>
      <c r="B9" s="273"/>
      <c r="C9" s="206">
        <v>65</v>
      </c>
      <c r="D9" s="219" t="s">
        <v>124</v>
      </c>
      <c r="E9" s="221">
        <v>280</v>
      </c>
      <c r="F9" s="221">
        <v>36</v>
      </c>
      <c r="G9" s="237">
        <f t="shared" si="1"/>
        <v>244</v>
      </c>
      <c r="H9" s="237">
        <f t="shared" si="0"/>
        <v>12.857142857142858</v>
      </c>
    </row>
    <row r="10" spans="1:8" ht="18.75">
      <c r="A10" s="270"/>
      <c r="B10" s="273"/>
      <c r="C10" s="206">
        <v>97</v>
      </c>
      <c r="D10" s="219" t="s">
        <v>125</v>
      </c>
      <c r="E10" s="221">
        <v>1380</v>
      </c>
      <c r="F10" s="221">
        <v>318</v>
      </c>
      <c r="G10" s="237">
        <f t="shared" si="1"/>
        <v>1062</v>
      </c>
      <c r="H10" s="237">
        <f t="shared" si="0"/>
        <v>23.043478260869563</v>
      </c>
    </row>
    <row r="11" spans="1:8" ht="18.75">
      <c r="A11" s="270"/>
      <c r="B11" s="273"/>
      <c r="C11" s="206">
        <v>112</v>
      </c>
      <c r="D11" s="219" t="s">
        <v>126</v>
      </c>
      <c r="E11" s="221">
        <v>480</v>
      </c>
      <c r="F11" s="221">
        <v>108</v>
      </c>
      <c r="G11" s="237">
        <f t="shared" si="1"/>
        <v>372</v>
      </c>
      <c r="H11" s="237">
        <f t="shared" si="0"/>
        <v>22.5</v>
      </c>
    </row>
    <row r="12" spans="1:8" ht="18.75">
      <c r="A12" s="270"/>
      <c r="B12" s="273"/>
      <c r="C12" s="206">
        <v>122</v>
      </c>
      <c r="D12" s="219" t="s">
        <v>127</v>
      </c>
      <c r="E12" s="221">
        <v>80</v>
      </c>
      <c r="F12" s="221">
        <v>32</v>
      </c>
      <c r="G12" s="237">
        <f t="shared" si="1"/>
        <v>48</v>
      </c>
      <c r="H12" s="237">
        <f t="shared" si="0"/>
        <v>40</v>
      </c>
    </row>
    <row r="13" spans="1:8" ht="18.75">
      <c r="A13" s="270"/>
      <c r="B13" s="273"/>
      <c r="C13" s="206">
        <v>136</v>
      </c>
      <c r="D13" s="219" t="s">
        <v>121</v>
      </c>
      <c r="E13" s="221">
        <v>80</v>
      </c>
      <c r="F13" s="221">
        <v>28</v>
      </c>
      <c r="G13" s="237">
        <f t="shared" si="1"/>
        <v>52</v>
      </c>
      <c r="H13" s="237">
        <f t="shared" si="0"/>
        <v>35</v>
      </c>
    </row>
    <row r="14" spans="1:8" ht="18.75">
      <c r="A14" s="271"/>
      <c r="B14" s="274"/>
      <c r="C14" s="206">
        <v>162</v>
      </c>
      <c r="D14" s="219" t="s">
        <v>129</v>
      </c>
      <c r="E14" s="221">
        <v>140</v>
      </c>
      <c r="F14" s="221">
        <v>25</v>
      </c>
      <c r="G14" s="237">
        <f t="shared" si="1"/>
        <v>115</v>
      </c>
      <c r="H14" s="237">
        <f t="shared" si="0"/>
        <v>17.857142857142858</v>
      </c>
    </row>
  </sheetData>
  <sheetProtection/>
  <mergeCells count="4">
    <mergeCell ref="A7:A14"/>
    <mergeCell ref="B7:B14"/>
    <mergeCell ref="A2:H2"/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В. Малашенко</dc:creator>
  <cp:keywords/>
  <dc:description/>
  <cp:lastModifiedBy>MainDoctor</cp:lastModifiedBy>
  <cp:lastPrinted>2017-01-10T08:58:33Z</cp:lastPrinted>
  <dcterms:created xsi:type="dcterms:W3CDTF">2014-01-23T06:45:26Z</dcterms:created>
  <dcterms:modified xsi:type="dcterms:W3CDTF">2017-02-08T07:32:09Z</dcterms:modified>
  <cp:category/>
  <cp:version/>
  <cp:contentType/>
  <cp:contentStatus/>
</cp:coreProperties>
</file>